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3990" yWindow="390" windowWidth="29040" windowHeight="10770" tabRatio="663"/>
  </bookViews>
  <sheets>
    <sheet name="собственное производство с фото" sheetId="8" r:id="rId1"/>
  </sheets>
  <definedNames>
    <definedName name="_xlnm._FilterDatabase" localSheetId="0" hidden="1">'собственное производство с фото'!$K$4:$AD$5</definedName>
    <definedName name="_xlnm.Print_Titles" localSheetId="0">'собственное производство с фото'!$4:$5</definedName>
  </definedNames>
  <calcPr calcId="125725" refMode="R1C1"/>
</workbook>
</file>

<file path=xl/calcChain.xml><?xml version="1.0" encoding="utf-8"?>
<calcChain xmlns="http://schemas.openxmlformats.org/spreadsheetml/2006/main">
  <c r="AD55" i="8"/>
  <c r="AC55"/>
  <c r="AB55"/>
  <c r="AA55"/>
  <c r="Y55"/>
  <c r="X55"/>
  <c r="W55"/>
  <c r="V55"/>
  <c r="U55"/>
  <c r="T55"/>
  <c r="S55"/>
  <c r="R55"/>
  <c r="O55"/>
  <c r="AD125" l="1"/>
  <c r="AC125"/>
  <c r="AB125"/>
  <c r="AA125"/>
  <c r="Y125"/>
  <c r="X125"/>
  <c r="W125"/>
  <c r="V125"/>
  <c r="U125"/>
  <c r="T125"/>
  <c r="S125"/>
  <c r="R125"/>
  <c r="O125"/>
  <c r="AD231"/>
  <c r="AC231"/>
  <c r="AB231"/>
  <c r="AA231"/>
  <c r="Y231"/>
  <c r="X231"/>
  <c r="W231"/>
  <c r="V231"/>
  <c r="U231"/>
  <c r="T231"/>
  <c r="S231"/>
  <c r="R231"/>
  <c r="O231"/>
  <c r="AD272" l="1"/>
  <c r="AC272"/>
  <c r="AB272"/>
  <c r="AA272"/>
  <c r="Y272"/>
  <c r="X272"/>
  <c r="W272"/>
  <c r="V272"/>
  <c r="U272"/>
  <c r="T272"/>
  <c r="S272"/>
  <c r="R272"/>
  <c r="O272"/>
  <c r="AD140" l="1"/>
  <c r="AC140"/>
  <c r="AB140"/>
  <c r="AA140"/>
  <c r="Y140"/>
  <c r="X140"/>
  <c r="W140"/>
  <c r="V140"/>
  <c r="U140"/>
  <c r="T140"/>
  <c r="S140"/>
  <c r="R140"/>
  <c r="O140"/>
  <c r="AD120"/>
  <c r="AC120"/>
  <c r="AB120"/>
  <c r="AA120"/>
  <c r="Y120"/>
  <c r="X120"/>
  <c r="W120"/>
  <c r="V120"/>
  <c r="U120"/>
  <c r="T120"/>
  <c r="S120"/>
  <c r="R120"/>
  <c r="O120"/>
  <c r="AD117"/>
  <c r="AC117"/>
  <c r="AB117"/>
  <c r="AA117"/>
  <c r="Y117"/>
  <c r="X117"/>
  <c r="W117"/>
  <c r="V117"/>
  <c r="U117"/>
  <c r="T117"/>
  <c r="S117"/>
  <c r="R117"/>
  <c r="O117"/>
  <c r="P154"/>
  <c r="P153"/>
  <c r="V47"/>
  <c r="V48"/>
  <c r="V49"/>
  <c r="P49"/>
  <c r="P48"/>
  <c r="P47"/>
  <c r="P136"/>
  <c r="AD145" l="1"/>
  <c r="AC145"/>
  <c r="AB145"/>
  <c r="AA145"/>
  <c r="Y145"/>
  <c r="X145"/>
  <c r="W145"/>
  <c r="V145"/>
  <c r="U145"/>
  <c r="T145"/>
  <c r="S145"/>
  <c r="R145"/>
  <c r="O145"/>
  <c r="AD309" l="1"/>
  <c r="AB309"/>
  <c r="Y309"/>
  <c r="X309"/>
  <c r="W309"/>
  <c r="V309"/>
  <c r="U309"/>
  <c r="T309"/>
  <c r="S309"/>
  <c r="R309"/>
  <c r="AA309"/>
  <c r="AD51"/>
  <c r="AC51"/>
  <c r="AB51"/>
  <c r="AA51"/>
  <c r="Y51"/>
  <c r="X51"/>
  <c r="W51"/>
  <c r="V51"/>
  <c r="U51"/>
  <c r="T51"/>
  <c r="S51"/>
  <c r="R51"/>
  <c r="O51"/>
  <c r="AC309" l="1"/>
  <c r="R178"/>
  <c r="S178"/>
  <c r="T178"/>
  <c r="U178"/>
  <c r="W178"/>
  <c r="X178"/>
  <c r="Y178"/>
  <c r="AA178"/>
  <c r="AB178"/>
  <c r="AC178"/>
  <c r="AD178"/>
  <c r="O241"/>
  <c r="R241"/>
  <c r="S241"/>
  <c r="T241"/>
  <c r="U241"/>
  <c r="V241"/>
  <c r="W241"/>
  <c r="X241"/>
  <c r="Y241"/>
  <c r="AA241"/>
  <c r="AB241"/>
  <c r="AC241"/>
  <c r="AD241"/>
  <c r="O242"/>
  <c r="R242"/>
  <c r="S242"/>
  <c r="T242"/>
  <c r="U242"/>
  <c r="V242"/>
  <c r="W242"/>
  <c r="X242"/>
  <c r="Y242"/>
  <c r="AA242"/>
  <c r="AB242"/>
  <c r="AC242"/>
  <c r="AD242"/>
  <c r="O243"/>
  <c r="R243"/>
  <c r="S243"/>
  <c r="T243"/>
  <c r="U243"/>
  <c r="V243"/>
  <c r="W243"/>
  <c r="X243"/>
  <c r="Y243"/>
  <c r="AA243"/>
  <c r="AB243"/>
  <c r="AC243"/>
  <c r="AD243"/>
  <c r="O244"/>
  <c r="R244"/>
  <c r="S244"/>
  <c r="T244"/>
  <c r="U244"/>
  <c r="V244"/>
  <c r="W244"/>
  <c r="X244"/>
  <c r="Y244"/>
  <c r="AA244"/>
  <c r="AB244"/>
  <c r="AC244"/>
  <c r="AD244"/>
  <c r="O245"/>
  <c r="R245"/>
  <c r="S245"/>
  <c r="T245"/>
  <c r="U245"/>
  <c r="V245"/>
  <c r="W245"/>
  <c r="X245"/>
  <c r="Y245"/>
  <c r="AA245"/>
  <c r="AB245"/>
  <c r="AC245"/>
  <c r="AD245"/>
  <c r="O40"/>
  <c r="R40"/>
  <c r="S40"/>
  <c r="T40"/>
  <c r="U40"/>
  <c r="V40"/>
  <c r="W40"/>
  <c r="X40"/>
  <c r="Y40"/>
  <c r="AA40"/>
  <c r="AB40"/>
  <c r="AC40"/>
  <c r="AD40"/>
  <c r="Q229"/>
  <c r="AD229" s="1"/>
  <c r="AC229"/>
  <c r="AB229"/>
  <c r="AA229"/>
  <c r="Y229"/>
  <c r="X229"/>
  <c r="W229"/>
  <c r="U229"/>
  <c r="T229"/>
  <c r="S229"/>
  <c r="O229"/>
  <c r="AD230"/>
  <c r="AC230"/>
  <c r="AB230"/>
  <c r="AA230"/>
  <c r="Y230"/>
  <c r="X230"/>
  <c r="W230"/>
  <c r="V230"/>
  <c r="U230"/>
  <c r="T230"/>
  <c r="S230"/>
  <c r="R230"/>
  <c r="O230"/>
  <c r="V98"/>
  <c r="AD146"/>
  <c r="AC146"/>
  <c r="AB146"/>
  <c r="AA146"/>
  <c r="Y146"/>
  <c r="X146"/>
  <c r="W146"/>
  <c r="V146"/>
  <c r="U146"/>
  <c r="T146"/>
  <c r="S146"/>
  <c r="R146"/>
  <c r="O146"/>
  <c r="AD21"/>
  <c r="AC21"/>
  <c r="AB21"/>
  <c r="AA21"/>
  <c r="Y21"/>
  <c r="X21"/>
  <c r="W21"/>
  <c r="V21"/>
  <c r="U21"/>
  <c r="T21"/>
  <c r="S21"/>
  <c r="R21"/>
  <c r="O21"/>
  <c r="AD20"/>
  <c r="AC20"/>
  <c r="AB20"/>
  <c r="AA20"/>
  <c r="Y20"/>
  <c r="X20"/>
  <c r="W20"/>
  <c r="V20"/>
  <c r="U20"/>
  <c r="T20"/>
  <c r="S20"/>
  <c r="R20"/>
  <c r="O20"/>
  <c r="AD19"/>
  <c r="AC19"/>
  <c r="AB19"/>
  <c r="AA19"/>
  <c r="Y19"/>
  <c r="X19"/>
  <c r="W19"/>
  <c r="V19"/>
  <c r="U19"/>
  <c r="T19"/>
  <c r="S19"/>
  <c r="R19"/>
  <c r="O19"/>
  <c r="AD18"/>
  <c r="AC18"/>
  <c r="AB18"/>
  <c r="AA18"/>
  <c r="Y18"/>
  <c r="X18"/>
  <c r="W18"/>
  <c r="V18"/>
  <c r="U18"/>
  <c r="T18"/>
  <c r="S18"/>
  <c r="R18"/>
  <c r="O18"/>
  <c r="V215"/>
  <c r="K63"/>
  <c r="V229" l="1"/>
  <c r="R229"/>
  <c r="AD94"/>
  <c r="AC94"/>
  <c r="AB94"/>
  <c r="AA94"/>
  <c r="Y94"/>
  <c r="X94"/>
  <c r="W94"/>
  <c r="V94"/>
  <c r="U94"/>
  <c r="T94"/>
  <c r="S94"/>
  <c r="R94"/>
  <c r="O94"/>
  <c r="AD103" l="1"/>
  <c r="AC103"/>
  <c r="AB103"/>
  <c r="AA103"/>
  <c r="Y103"/>
  <c r="X103"/>
  <c r="W103"/>
  <c r="V103"/>
  <c r="U103"/>
  <c r="T103"/>
  <c r="S103"/>
  <c r="R103"/>
  <c r="O103"/>
  <c r="AD288"/>
  <c r="AC288"/>
  <c r="AB288"/>
  <c r="AA288"/>
  <c r="Y288"/>
  <c r="X288"/>
  <c r="W288"/>
  <c r="V288"/>
  <c r="U288"/>
  <c r="T288"/>
  <c r="S288"/>
  <c r="R288"/>
  <c r="O288"/>
  <c r="O124" l="1"/>
  <c r="R124"/>
  <c r="S124"/>
  <c r="T124"/>
  <c r="U124"/>
  <c r="V124"/>
  <c r="W124"/>
  <c r="X124"/>
  <c r="Y124"/>
  <c r="AA124"/>
  <c r="AB124"/>
  <c r="AC124"/>
  <c r="AD124"/>
  <c r="AD287"/>
  <c r="AC287"/>
  <c r="AB287"/>
  <c r="AA287"/>
  <c r="Y287"/>
  <c r="X287"/>
  <c r="W287"/>
  <c r="V287"/>
  <c r="U287"/>
  <c r="T287"/>
  <c r="S287"/>
  <c r="R287"/>
  <c r="O287"/>
  <c r="AD141" l="1"/>
  <c r="AC141"/>
  <c r="AB141"/>
  <c r="AA141"/>
  <c r="Y141"/>
  <c r="X141"/>
  <c r="W141"/>
  <c r="V141"/>
  <c r="U141"/>
  <c r="T141"/>
  <c r="S141"/>
  <c r="R141"/>
  <c r="O141"/>
  <c r="AD142"/>
  <c r="AC142"/>
  <c r="AB142"/>
  <c r="AA142"/>
  <c r="Y142"/>
  <c r="X142"/>
  <c r="W142"/>
  <c r="V142"/>
  <c r="U142"/>
  <c r="T142"/>
  <c r="S142"/>
  <c r="R142"/>
  <c r="O142"/>
  <c r="AD12"/>
  <c r="AC12"/>
  <c r="AB12"/>
  <c r="AA12"/>
  <c r="Y12"/>
  <c r="X12"/>
  <c r="W12"/>
  <c r="V12"/>
  <c r="U12"/>
  <c r="T12"/>
  <c r="S12"/>
  <c r="R12"/>
  <c r="O12"/>
  <c r="AD92"/>
  <c r="AC92"/>
  <c r="AB92"/>
  <c r="AA92"/>
  <c r="Y92"/>
  <c r="X92"/>
  <c r="W92"/>
  <c r="V92"/>
  <c r="U92"/>
  <c r="T92"/>
  <c r="S92"/>
  <c r="R92"/>
  <c r="O92"/>
  <c r="Q175"/>
  <c r="P175"/>
  <c r="N175"/>
  <c r="AD174"/>
  <c r="AC174"/>
  <c r="AB174"/>
  <c r="AA174"/>
  <c r="Y174"/>
  <c r="X174"/>
  <c r="W174"/>
  <c r="V174"/>
  <c r="U174"/>
  <c r="T174"/>
  <c r="S174"/>
  <c r="R174"/>
  <c r="O174"/>
  <c r="P90" l="1"/>
  <c r="AD89"/>
  <c r="AC89"/>
  <c r="AB89"/>
  <c r="AA89"/>
  <c r="Y89"/>
  <c r="X89"/>
  <c r="W89"/>
  <c r="V89"/>
  <c r="U89"/>
  <c r="T89"/>
  <c r="S89"/>
  <c r="R89"/>
  <c r="O89"/>
  <c r="AC75"/>
  <c r="AB75"/>
  <c r="AA75"/>
  <c r="Y75"/>
  <c r="X75"/>
  <c r="W75"/>
  <c r="U75"/>
  <c r="T75"/>
  <c r="S75"/>
  <c r="Q75"/>
  <c r="V75" s="1"/>
  <c r="O75"/>
  <c r="AD138"/>
  <c r="AC138"/>
  <c r="AB138"/>
  <c r="AA138"/>
  <c r="Y138"/>
  <c r="X138"/>
  <c r="W138"/>
  <c r="V138"/>
  <c r="U138"/>
  <c r="T138"/>
  <c r="S138"/>
  <c r="R138"/>
  <c r="O138"/>
  <c r="AD137"/>
  <c r="AC137"/>
  <c r="AB137"/>
  <c r="AA137"/>
  <c r="Y137"/>
  <c r="X137"/>
  <c r="W137"/>
  <c r="V137"/>
  <c r="U137"/>
  <c r="T137"/>
  <c r="S137"/>
  <c r="R137"/>
  <c r="O137"/>
  <c r="AD75" l="1"/>
  <c r="R75"/>
  <c r="AD119"/>
  <c r="AC119"/>
  <c r="AB119"/>
  <c r="AA119"/>
  <c r="Y119"/>
  <c r="X119"/>
  <c r="W119"/>
  <c r="V119"/>
  <c r="U119"/>
  <c r="T119"/>
  <c r="S119"/>
  <c r="R119"/>
  <c r="O119"/>
  <c r="AD186"/>
  <c r="AB186"/>
  <c r="AA186"/>
  <c r="Y186"/>
  <c r="X186"/>
  <c r="W186"/>
  <c r="V186"/>
  <c r="U186"/>
  <c r="T186"/>
  <c r="S186"/>
  <c r="R186"/>
  <c r="AC186"/>
  <c r="O186"/>
  <c r="AD185"/>
  <c r="AC185"/>
  <c r="AB185"/>
  <c r="AA185"/>
  <c r="Y185"/>
  <c r="X185"/>
  <c r="W185"/>
  <c r="V185"/>
  <c r="U185"/>
  <c r="T185"/>
  <c r="S185"/>
  <c r="R185"/>
  <c r="O185"/>
  <c r="AD184"/>
  <c r="AC184"/>
  <c r="AB184"/>
  <c r="AA184"/>
  <c r="Y184"/>
  <c r="X184"/>
  <c r="W184"/>
  <c r="V184"/>
  <c r="U184"/>
  <c r="T184"/>
  <c r="S184"/>
  <c r="R184"/>
  <c r="O184"/>
  <c r="AD187"/>
  <c r="AC187"/>
  <c r="AB187"/>
  <c r="AA187"/>
  <c r="Y187"/>
  <c r="X187"/>
  <c r="W187"/>
  <c r="V187"/>
  <c r="U187"/>
  <c r="T187"/>
  <c r="S187"/>
  <c r="R187"/>
  <c r="O187"/>
  <c r="V136"/>
  <c r="P310"/>
  <c r="AA310" s="1"/>
  <c r="P312"/>
  <c r="AA312" s="1"/>
  <c r="P311"/>
  <c r="AC311" s="1"/>
  <c r="AD311"/>
  <c r="AB311"/>
  <c r="Y311"/>
  <c r="X311"/>
  <c r="W311"/>
  <c r="V311"/>
  <c r="U311"/>
  <c r="T311"/>
  <c r="S311"/>
  <c r="R311"/>
  <c r="O311"/>
  <c r="AD310"/>
  <c r="AB310"/>
  <c r="Y310"/>
  <c r="X310"/>
  <c r="W310"/>
  <c r="V310"/>
  <c r="U310"/>
  <c r="T310"/>
  <c r="S310"/>
  <c r="R310"/>
  <c r="O310"/>
  <c r="AD312"/>
  <c r="AB312"/>
  <c r="Y312"/>
  <c r="X312"/>
  <c r="W312"/>
  <c r="V312"/>
  <c r="U312"/>
  <c r="T312"/>
  <c r="S312"/>
  <c r="R312"/>
  <c r="O312"/>
  <c r="AD8"/>
  <c r="AC8"/>
  <c r="AB8"/>
  <c r="AA8"/>
  <c r="Y8"/>
  <c r="X8"/>
  <c r="W8"/>
  <c r="V8"/>
  <c r="U8"/>
  <c r="T8"/>
  <c r="S8"/>
  <c r="R8"/>
  <c r="O8"/>
  <c r="AD267"/>
  <c r="AC267"/>
  <c r="AB267"/>
  <c r="AA267"/>
  <c r="Y267"/>
  <c r="X267"/>
  <c r="W267"/>
  <c r="V267"/>
  <c r="U267"/>
  <c r="T267"/>
  <c r="S267"/>
  <c r="R267"/>
  <c r="O267"/>
  <c r="AD250"/>
  <c r="AC250"/>
  <c r="AB250"/>
  <c r="AA250"/>
  <c r="Y250"/>
  <c r="X250"/>
  <c r="W250"/>
  <c r="V250"/>
  <c r="U250"/>
  <c r="T250"/>
  <c r="S250"/>
  <c r="R250"/>
  <c r="O250"/>
  <c r="AA311" l="1"/>
  <c r="AC312"/>
  <c r="AC310"/>
  <c r="AD270"/>
  <c r="AC270"/>
  <c r="AB270"/>
  <c r="AA270"/>
  <c r="Y270"/>
  <c r="X270"/>
  <c r="W270"/>
  <c r="V270"/>
  <c r="U270"/>
  <c r="T270"/>
  <c r="S270"/>
  <c r="R270"/>
  <c r="O270"/>
  <c r="AD297"/>
  <c r="AC297"/>
  <c r="AB297"/>
  <c r="AA297"/>
  <c r="Y297"/>
  <c r="X297"/>
  <c r="W297"/>
  <c r="V297"/>
  <c r="U297"/>
  <c r="T297"/>
  <c r="S297"/>
  <c r="R297"/>
  <c r="O297"/>
  <c r="AD296"/>
  <c r="AC296"/>
  <c r="AB296"/>
  <c r="AA296"/>
  <c r="Y296"/>
  <c r="X296"/>
  <c r="W296"/>
  <c r="V296"/>
  <c r="U296"/>
  <c r="T296"/>
  <c r="S296"/>
  <c r="R296"/>
  <c r="O296"/>
  <c r="AD59"/>
  <c r="AC59"/>
  <c r="AB59"/>
  <c r="AA59"/>
  <c r="Y59"/>
  <c r="X59"/>
  <c r="W59"/>
  <c r="V59"/>
  <c r="U59"/>
  <c r="T59"/>
  <c r="S59"/>
  <c r="R59"/>
  <c r="O59"/>
  <c r="AD60"/>
  <c r="AC60"/>
  <c r="AB60"/>
  <c r="AA60"/>
  <c r="Y60"/>
  <c r="X60"/>
  <c r="W60"/>
  <c r="V60"/>
  <c r="U60"/>
  <c r="T60"/>
  <c r="S60"/>
  <c r="R60"/>
  <c r="O60"/>
  <c r="AD88" l="1"/>
  <c r="AC88"/>
  <c r="AB88"/>
  <c r="AA88"/>
  <c r="Y88"/>
  <c r="X88"/>
  <c r="W88"/>
  <c r="V88"/>
  <c r="U88"/>
  <c r="T88"/>
  <c r="S88"/>
  <c r="R88"/>
  <c r="O88"/>
  <c r="AD293"/>
  <c r="AC293"/>
  <c r="AB293"/>
  <c r="AA293"/>
  <c r="Y293"/>
  <c r="X293"/>
  <c r="W293"/>
  <c r="V293"/>
  <c r="U293"/>
  <c r="T293"/>
  <c r="S293"/>
  <c r="R293"/>
  <c r="O293"/>
  <c r="AC48"/>
  <c r="AB48"/>
  <c r="AA48"/>
  <c r="Y48"/>
  <c r="X48"/>
  <c r="W48"/>
  <c r="U48"/>
  <c r="T48"/>
  <c r="S48"/>
  <c r="O48"/>
  <c r="AD43"/>
  <c r="AC43"/>
  <c r="AB43"/>
  <c r="AA43"/>
  <c r="Y43"/>
  <c r="X43"/>
  <c r="W43"/>
  <c r="V43"/>
  <c r="U43"/>
  <c r="T43"/>
  <c r="S43"/>
  <c r="R43"/>
  <c r="O43"/>
  <c r="AD53"/>
  <c r="AC53"/>
  <c r="AB53"/>
  <c r="AA53"/>
  <c r="Y53"/>
  <c r="X53"/>
  <c r="W53"/>
  <c r="V53"/>
  <c r="U53"/>
  <c r="T53"/>
  <c r="S53"/>
  <c r="R53"/>
  <c r="O53"/>
  <c r="AD54"/>
  <c r="AC54"/>
  <c r="AB54"/>
  <c r="AA54"/>
  <c r="Y54"/>
  <c r="X54"/>
  <c r="W54"/>
  <c r="V54"/>
  <c r="U54"/>
  <c r="T54"/>
  <c r="S54"/>
  <c r="R54"/>
  <c r="O54"/>
  <c r="AD57"/>
  <c r="AC57"/>
  <c r="AB57"/>
  <c r="AA57"/>
  <c r="Y57"/>
  <c r="X57"/>
  <c r="W57"/>
  <c r="V57"/>
  <c r="U57"/>
  <c r="T57"/>
  <c r="S57"/>
  <c r="R57"/>
  <c r="O57"/>
  <c r="V227"/>
  <c r="O227"/>
  <c r="AD304"/>
  <c r="AC304"/>
  <c r="AB304"/>
  <c r="AA304"/>
  <c r="Y304"/>
  <c r="X304"/>
  <c r="W304"/>
  <c r="V304"/>
  <c r="U304"/>
  <c r="T304"/>
  <c r="S304"/>
  <c r="R304"/>
  <c r="O304"/>
  <c r="AD303"/>
  <c r="AC303"/>
  <c r="AB303"/>
  <c r="AA303"/>
  <c r="Y303"/>
  <c r="X303"/>
  <c r="W303"/>
  <c r="V303"/>
  <c r="U303"/>
  <c r="T303"/>
  <c r="S303"/>
  <c r="R303"/>
  <c r="O303"/>
  <c r="AD302"/>
  <c r="AC302"/>
  <c r="AB302"/>
  <c r="AA302"/>
  <c r="Y302"/>
  <c r="X302"/>
  <c r="W302"/>
  <c r="V302"/>
  <c r="U302"/>
  <c r="T302"/>
  <c r="S302"/>
  <c r="R302"/>
  <c r="O302"/>
  <c r="AD301"/>
  <c r="AC301"/>
  <c r="AB301"/>
  <c r="AA301"/>
  <c r="Y301"/>
  <c r="X301"/>
  <c r="W301"/>
  <c r="V301"/>
  <c r="U301"/>
  <c r="T301"/>
  <c r="S301"/>
  <c r="R301"/>
  <c r="O301"/>
  <c r="AD306"/>
  <c r="AC306"/>
  <c r="AB306"/>
  <c r="AA306"/>
  <c r="Y306"/>
  <c r="X306"/>
  <c r="W306"/>
  <c r="V306"/>
  <c r="U306"/>
  <c r="T306"/>
  <c r="S306"/>
  <c r="R306"/>
  <c r="O306"/>
  <c r="AD305"/>
  <c r="AC305"/>
  <c r="AB305"/>
  <c r="AA305"/>
  <c r="Y305"/>
  <c r="X305"/>
  <c r="W305"/>
  <c r="V305"/>
  <c r="U305"/>
  <c r="T305"/>
  <c r="S305"/>
  <c r="R305"/>
  <c r="O305"/>
  <c r="AD307"/>
  <c r="AC307"/>
  <c r="AB307"/>
  <c r="AA307"/>
  <c r="Y307"/>
  <c r="X307"/>
  <c r="W307"/>
  <c r="V307"/>
  <c r="U307"/>
  <c r="T307"/>
  <c r="S307"/>
  <c r="R307"/>
  <c r="O307"/>
  <c r="AD300"/>
  <c r="AC300"/>
  <c r="AB300"/>
  <c r="AA300"/>
  <c r="Y300"/>
  <c r="X300"/>
  <c r="W300"/>
  <c r="V300"/>
  <c r="U300"/>
  <c r="T300"/>
  <c r="S300"/>
  <c r="R300"/>
  <c r="O300"/>
  <c r="AD299"/>
  <c r="AC299"/>
  <c r="AB299"/>
  <c r="AA299"/>
  <c r="Y299"/>
  <c r="X299"/>
  <c r="W299"/>
  <c r="V299"/>
  <c r="U299"/>
  <c r="T299"/>
  <c r="S299"/>
  <c r="R299"/>
  <c r="O299"/>
  <c r="AD199"/>
  <c r="AC199"/>
  <c r="AB199"/>
  <c r="AA199"/>
  <c r="Y199"/>
  <c r="X199"/>
  <c r="W199"/>
  <c r="V199"/>
  <c r="U199"/>
  <c r="T199"/>
  <c r="S199"/>
  <c r="R199"/>
  <c r="O199"/>
  <c r="AD294"/>
  <c r="AC294"/>
  <c r="AB294"/>
  <c r="AA294"/>
  <c r="Y294"/>
  <c r="X294"/>
  <c r="W294"/>
  <c r="V294"/>
  <c r="U294"/>
  <c r="T294"/>
  <c r="S294"/>
  <c r="R294"/>
  <c r="O294"/>
  <c r="AD32"/>
  <c r="AC32"/>
  <c r="AB32"/>
  <c r="AA32"/>
  <c r="Y32"/>
  <c r="X32"/>
  <c r="W32"/>
  <c r="V32"/>
  <c r="U32"/>
  <c r="T32"/>
  <c r="S32"/>
  <c r="R32"/>
  <c r="O32"/>
  <c r="AD286"/>
  <c r="AC286"/>
  <c r="AB286"/>
  <c r="AA286"/>
  <c r="Y286"/>
  <c r="X286"/>
  <c r="W286"/>
  <c r="V286"/>
  <c r="U286"/>
  <c r="T286"/>
  <c r="S286"/>
  <c r="R286"/>
  <c r="O286"/>
  <c r="O290"/>
  <c r="AD14"/>
  <c r="AC14"/>
  <c r="AB14"/>
  <c r="AA14"/>
  <c r="Y14"/>
  <c r="X14"/>
  <c r="W14"/>
  <c r="V14"/>
  <c r="U14"/>
  <c r="T14"/>
  <c r="S14"/>
  <c r="R14"/>
  <c r="O14"/>
  <c r="O143"/>
  <c r="V282" l="1"/>
  <c r="O291"/>
  <c r="O16"/>
  <c r="O17"/>
  <c r="O22"/>
  <c r="O23"/>
  <c r="O24"/>
  <c r="O25"/>
  <c r="O26"/>
  <c r="O27"/>
  <c r="O28"/>
  <c r="O29"/>
  <c r="O30"/>
  <c r="O31"/>
  <c r="O33"/>
  <c r="O34"/>
  <c r="O35"/>
  <c r="O36"/>
  <c r="O37"/>
  <c r="O38"/>
  <c r="O39"/>
  <c r="O41"/>
  <c r="O42"/>
  <c r="O44"/>
  <c r="O45"/>
  <c r="O46"/>
  <c r="O47"/>
  <c r="O49"/>
  <c r="O50"/>
  <c r="O52"/>
  <c r="O58"/>
  <c r="O56"/>
  <c r="O61"/>
  <c r="O62"/>
  <c r="O63"/>
  <c r="O64"/>
  <c r="O65"/>
  <c r="O66"/>
  <c r="O67"/>
  <c r="O68"/>
  <c r="O69"/>
  <c r="O70"/>
  <c r="O71"/>
  <c r="O72"/>
  <c r="O73"/>
  <c r="O74"/>
  <c r="O76"/>
  <c r="O77"/>
  <c r="O78"/>
  <c r="O79"/>
  <c r="O80"/>
  <c r="O81"/>
  <c r="O82"/>
  <c r="O83"/>
  <c r="O84"/>
  <c r="O85"/>
  <c r="O86"/>
  <c r="O87"/>
  <c r="O90"/>
  <c r="O91"/>
  <c r="O93"/>
  <c r="O95"/>
  <c r="O97"/>
  <c r="O98"/>
  <c r="O99"/>
  <c r="O100"/>
  <c r="O101"/>
  <c r="O102"/>
  <c r="O104"/>
  <c r="O105"/>
  <c r="O106"/>
  <c r="O107"/>
  <c r="O108"/>
  <c r="O109"/>
  <c r="O110"/>
  <c r="O112"/>
  <c r="O113"/>
  <c r="O114"/>
  <c r="O115"/>
  <c r="O116"/>
  <c r="O118"/>
  <c r="O121"/>
  <c r="O122"/>
  <c r="O126"/>
  <c r="O123"/>
  <c r="O127"/>
  <c r="O128"/>
  <c r="O130"/>
  <c r="O131"/>
  <c r="O132"/>
  <c r="O133"/>
  <c r="O134"/>
  <c r="O135"/>
  <c r="O136"/>
  <c r="O139"/>
  <c r="O144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5"/>
  <c r="O176"/>
  <c r="O177"/>
  <c r="O179"/>
  <c r="O180"/>
  <c r="O181"/>
  <c r="O182"/>
  <c r="O183"/>
  <c r="O188"/>
  <c r="O189"/>
  <c r="O190"/>
  <c r="O191"/>
  <c r="O192"/>
  <c r="O193"/>
  <c r="O194"/>
  <c r="O195"/>
  <c r="O196"/>
  <c r="O197"/>
  <c r="O198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8"/>
  <c r="O232"/>
  <c r="O233"/>
  <c r="O234"/>
  <c r="O235"/>
  <c r="O236"/>
  <c r="O237"/>
  <c r="O238"/>
  <c r="O239"/>
  <c r="O240"/>
  <c r="O246"/>
  <c r="O247"/>
  <c r="O248"/>
  <c r="O249"/>
  <c r="O251"/>
  <c r="O252"/>
  <c r="O253"/>
  <c r="O254"/>
  <c r="O255"/>
  <c r="O256"/>
  <c r="O257"/>
  <c r="O258"/>
  <c r="O259"/>
  <c r="O260"/>
  <c r="O261"/>
  <c r="O262"/>
  <c r="O263"/>
  <c r="O264"/>
  <c r="O265"/>
  <c r="O266"/>
  <c r="O268"/>
  <c r="O269"/>
  <c r="O271"/>
  <c r="O273"/>
  <c r="O274"/>
  <c r="O275"/>
  <c r="O277"/>
  <c r="O278"/>
  <c r="O279"/>
  <c r="O280"/>
  <c r="O284"/>
  <c r="O285"/>
  <c r="O289"/>
  <c r="O292"/>
  <c r="O295"/>
  <c r="O298"/>
  <c r="O308"/>
  <c r="O313"/>
  <c r="O9"/>
  <c r="O10"/>
  <c r="O11"/>
  <c r="O13"/>
  <c r="O15"/>
  <c r="O7"/>
  <c r="AD71"/>
  <c r="AC71"/>
  <c r="AB71"/>
  <c r="AA71"/>
  <c r="Y71"/>
  <c r="X71"/>
  <c r="W71"/>
  <c r="V71"/>
  <c r="U71"/>
  <c r="T71"/>
  <c r="S71"/>
  <c r="R71"/>
  <c r="AD136"/>
  <c r="AC136"/>
  <c r="AB136"/>
  <c r="AA136"/>
  <c r="Y136"/>
  <c r="X136"/>
  <c r="W136"/>
  <c r="U136"/>
  <c r="T136"/>
  <c r="S136"/>
  <c r="R136"/>
  <c r="AD264"/>
  <c r="AC264"/>
  <c r="AB264"/>
  <c r="AA264"/>
  <c r="Y264"/>
  <c r="X264"/>
  <c r="W264"/>
  <c r="V264"/>
  <c r="U264"/>
  <c r="T264"/>
  <c r="S264"/>
  <c r="R264"/>
  <c r="P283"/>
  <c r="O283" l="1"/>
  <c r="AD74"/>
  <c r="AC74"/>
  <c r="AB74"/>
  <c r="AA74"/>
  <c r="Y74"/>
  <c r="X74"/>
  <c r="W74"/>
  <c r="V74"/>
  <c r="U74"/>
  <c r="T74"/>
  <c r="S74"/>
  <c r="R74"/>
  <c r="AD58"/>
  <c r="AC58"/>
  <c r="AB58"/>
  <c r="AA58"/>
  <c r="Y58"/>
  <c r="X58"/>
  <c r="W58"/>
  <c r="V58"/>
  <c r="U58"/>
  <c r="T58"/>
  <c r="S58"/>
  <c r="R58"/>
  <c r="AC72"/>
  <c r="AD72"/>
  <c r="AB72"/>
  <c r="AA72"/>
  <c r="Y72"/>
  <c r="X72"/>
  <c r="W72"/>
  <c r="V72"/>
  <c r="U72"/>
  <c r="T72"/>
  <c r="S72"/>
  <c r="R72"/>
  <c r="AD116"/>
  <c r="AC116"/>
  <c r="AB116"/>
  <c r="AA116"/>
  <c r="Y116"/>
  <c r="X116"/>
  <c r="W116"/>
  <c r="V116"/>
  <c r="U116"/>
  <c r="T116"/>
  <c r="S116"/>
  <c r="R116"/>
  <c r="AD251"/>
  <c r="AC251"/>
  <c r="AB251"/>
  <c r="AA251"/>
  <c r="Y251"/>
  <c r="X251"/>
  <c r="W251"/>
  <c r="V251"/>
  <c r="U251"/>
  <c r="T251"/>
  <c r="S251"/>
  <c r="R251"/>
  <c r="V225"/>
  <c r="V226" l="1"/>
  <c r="V228"/>
  <c r="V201"/>
  <c r="AB201"/>
  <c r="AC201"/>
  <c r="AD201"/>
  <c r="AD282"/>
  <c r="AC282"/>
  <c r="AB282"/>
  <c r="AA282"/>
  <c r="Y282"/>
  <c r="X282"/>
  <c r="W282"/>
  <c r="U282"/>
  <c r="T282"/>
  <c r="S282"/>
  <c r="R282"/>
  <c r="R200"/>
  <c r="V200"/>
  <c r="AD200"/>
  <c r="AA200"/>
  <c r="AC200"/>
  <c r="S200"/>
  <c r="T200"/>
  <c r="U200"/>
  <c r="W200"/>
  <c r="X200"/>
  <c r="Y200"/>
  <c r="AB200"/>
  <c r="R198"/>
  <c r="V198"/>
  <c r="AD198"/>
  <c r="AA198"/>
  <c r="AC198"/>
  <c r="S198"/>
  <c r="T198"/>
  <c r="U198"/>
  <c r="W198"/>
  <c r="X198"/>
  <c r="Y198"/>
  <c r="AB198"/>
  <c r="R197"/>
  <c r="V197"/>
  <c r="AD197"/>
  <c r="AA197"/>
  <c r="AC197"/>
  <c r="S197"/>
  <c r="T197"/>
  <c r="U197"/>
  <c r="W197"/>
  <c r="X197"/>
  <c r="Y197"/>
  <c r="AB197"/>
  <c r="AA213"/>
  <c r="AC213"/>
  <c r="R213"/>
  <c r="V213"/>
  <c r="AD213"/>
  <c r="S213"/>
  <c r="T213"/>
  <c r="U213"/>
  <c r="W213"/>
  <c r="X213"/>
  <c r="Y213"/>
  <c r="AB213"/>
  <c r="AD212"/>
  <c r="AC212"/>
  <c r="AB212"/>
  <c r="AA212"/>
  <c r="Y212"/>
  <c r="X212"/>
  <c r="W212"/>
  <c r="V212"/>
  <c r="U212"/>
  <c r="T212"/>
  <c r="S212"/>
  <c r="R212"/>
  <c r="AA90" l="1"/>
  <c r="AC90"/>
  <c r="R90"/>
  <c r="S90"/>
  <c r="T90"/>
  <c r="U90"/>
  <c r="V90"/>
  <c r="W90"/>
  <c r="X90"/>
  <c r="Y90"/>
  <c r="AB90"/>
  <c r="AD90"/>
  <c r="R143"/>
  <c r="V143"/>
  <c r="AD143"/>
  <c r="AA143"/>
  <c r="AC143"/>
  <c r="S143"/>
  <c r="T143"/>
  <c r="U143"/>
  <c r="W143"/>
  <c r="X143"/>
  <c r="Y143"/>
  <c r="AB143"/>
  <c r="AD139"/>
  <c r="AC139"/>
  <c r="AB139"/>
  <c r="AA139"/>
  <c r="Y139"/>
  <c r="X139"/>
  <c r="W139"/>
  <c r="V139"/>
  <c r="U139"/>
  <c r="T139"/>
  <c r="S139"/>
  <c r="R139"/>
  <c r="P189"/>
  <c r="AD214"/>
  <c r="AC214"/>
  <c r="AB214"/>
  <c r="AA214"/>
  <c r="Y214"/>
  <c r="X214"/>
  <c r="W214"/>
  <c r="V214"/>
  <c r="U214"/>
  <c r="T214"/>
  <c r="S214"/>
  <c r="R214"/>
  <c r="AD196"/>
  <c r="AC196"/>
  <c r="AB196"/>
  <c r="AA196"/>
  <c r="Y196"/>
  <c r="X196"/>
  <c r="W196"/>
  <c r="V196"/>
  <c r="U196"/>
  <c r="T196"/>
  <c r="S196"/>
  <c r="R196"/>
  <c r="R132"/>
  <c r="V132"/>
  <c r="AD132"/>
  <c r="AA132"/>
  <c r="AC132"/>
  <c r="S132"/>
  <c r="T132"/>
  <c r="U132"/>
  <c r="W132"/>
  <c r="X132"/>
  <c r="Y132"/>
  <c r="AB132"/>
  <c r="AD131"/>
  <c r="AC131"/>
  <c r="AB131"/>
  <c r="AA131"/>
  <c r="Y131"/>
  <c r="X131"/>
  <c r="W131"/>
  <c r="V131"/>
  <c r="U131"/>
  <c r="T131"/>
  <c r="S131"/>
  <c r="R131"/>
  <c r="AD273" l="1"/>
  <c r="AC273"/>
  <c r="AB273"/>
  <c r="AA273"/>
  <c r="Y273"/>
  <c r="X273"/>
  <c r="W273"/>
  <c r="V273"/>
  <c r="U273"/>
  <c r="T273"/>
  <c r="S273"/>
  <c r="R273"/>
  <c r="AD269"/>
  <c r="AC269"/>
  <c r="AB269"/>
  <c r="AA269"/>
  <c r="Y269"/>
  <c r="X269"/>
  <c r="W269"/>
  <c r="V269"/>
  <c r="U269"/>
  <c r="T269"/>
  <c r="S269"/>
  <c r="R269"/>
  <c r="AD290"/>
  <c r="AC290"/>
  <c r="AB290"/>
  <c r="AA290"/>
  <c r="Y290"/>
  <c r="X290"/>
  <c r="W290"/>
  <c r="V290"/>
  <c r="U290"/>
  <c r="T290"/>
  <c r="S290"/>
  <c r="R290"/>
  <c r="AD291"/>
  <c r="AC291"/>
  <c r="AB291"/>
  <c r="AA291"/>
  <c r="Y291"/>
  <c r="X291"/>
  <c r="W291"/>
  <c r="V291"/>
  <c r="U291"/>
  <c r="T291"/>
  <c r="S291"/>
  <c r="R291"/>
  <c r="AD160"/>
  <c r="AC160"/>
  <c r="AB160"/>
  <c r="AA160"/>
  <c r="Y160"/>
  <c r="X160"/>
  <c r="W160"/>
  <c r="V160"/>
  <c r="U160"/>
  <c r="T160"/>
  <c r="S160"/>
  <c r="R160"/>
  <c r="AD265"/>
  <c r="AC265"/>
  <c r="AB265"/>
  <c r="AA265"/>
  <c r="Y265"/>
  <c r="X265"/>
  <c r="W265"/>
  <c r="V265"/>
  <c r="U265"/>
  <c r="T265"/>
  <c r="S265"/>
  <c r="R265"/>
  <c r="AD271" l="1"/>
  <c r="AC271"/>
  <c r="AB271"/>
  <c r="AA271"/>
  <c r="Y271"/>
  <c r="X271"/>
  <c r="W271"/>
  <c r="V271"/>
  <c r="U271"/>
  <c r="T271"/>
  <c r="S271"/>
  <c r="R271"/>
  <c r="AD274"/>
  <c r="AC274"/>
  <c r="AB274"/>
  <c r="AA274"/>
  <c r="Y274"/>
  <c r="X274"/>
  <c r="W274"/>
  <c r="V274"/>
  <c r="U274"/>
  <c r="T274"/>
  <c r="S274"/>
  <c r="R274"/>
  <c r="AD236" l="1"/>
  <c r="AC236"/>
  <c r="AB236"/>
  <c r="AA236"/>
  <c r="Y236"/>
  <c r="X236"/>
  <c r="W236"/>
  <c r="V236"/>
  <c r="U236"/>
  <c r="T236"/>
  <c r="S236"/>
  <c r="R236"/>
  <c r="AD256"/>
  <c r="AC256"/>
  <c r="AB256"/>
  <c r="AA256"/>
  <c r="Y256"/>
  <c r="X256"/>
  <c r="W256"/>
  <c r="V256"/>
  <c r="U256"/>
  <c r="T256"/>
  <c r="S256"/>
  <c r="R256"/>
  <c r="AD24" l="1"/>
  <c r="AC24"/>
  <c r="AB24"/>
  <c r="AA24"/>
  <c r="Y24"/>
  <c r="X24"/>
  <c r="W24"/>
  <c r="V24"/>
  <c r="U24"/>
  <c r="T24"/>
  <c r="S24"/>
  <c r="R24"/>
  <c r="AD167" l="1"/>
  <c r="AC167"/>
  <c r="AB167"/>
  <c r="AA167"/>
  <c r="Y167"/>
  <c r="X167"/>
  <c r="W167"/>
  <c r="V167"/>
  <c r="U167"/>
  <c r="T167"/>
  <c r="S167"/>
  <c r="R167"/>
  <c r="AD168"/>
  <c r="AC168"/>
  <c r="AB168"/>
  <c r="AA168"/>
  <c r="Y168"/>
  <c r="X168"/>
  <c r="W168"/>
  <c r="V168"/>
  <c r="U168"/>
  <c r="T168"/>
  <c r="S168"/>
  <c r="R168"/>
  <c r="AD61" l="1"/>
  <c r="AC61"/>
  <c r="AB61"/>
  <c r="AA61"/>
  <c r="Y61"/>
  <c r="X61"/>
  <c r="W61"/>
  <c r="V61"/>
  <c r="U61"/>
  <c r="T61"/>
  <c r="S61"/>
  <c r="R61"/>
  <c r="AD10"/>
  <c r="AC10"/>
  <c r="AB10"/>
  <c r="AA10"/>
  <c r="Y10"/>
  <c r="X10"/>
  <c r="W10"/>
  <c r="V10"/>
  <c r="U10"/>
  <c r="T10"/>
  <c r="S10"/>
  <c r="R10"/>
  <c r="AD15"/>
  <c r="AC15"/>
  <c r="AB15"/>
  <c r="AA15"/>
  <c r="Y15"/>
  <c r="X15"/>
  <c r="W15"/>
  <c r="V15"/>
  <c r="U15"/>
  <c r="T15"/>
  <c r="S15"/>
  <c r="R15"/>
  <c r="AD66"/>
  <c r="AC66"/>
  <c r="AB66"/>
  <c r="AA66"/>
  <c r="Y66"/>
  <c r="X66"/>
  <c r="W66"/>
  <c r="V66"/>
  <c r="U66"/>
  <c r="T66"/>
  <c r="S66"/>
  <c r="R66"/>
  <c r="AD308"/>
  <c r="AC308"/>
  <c r="AB308"/>
  <c r="AA308"/>
  <c r="Y308"/>
  <c r="X308"/>
  <c r="W308"/>
  <c r="V308"/>
  <c r="U308"/>
  <c r="T308"/>
  <c r="S308"/>
  <c r="R308"/>
  <c r="AD298"/>
  <c r="AC298"/>
  <c r="AB298"/>
  <c r="AA298"/>
  <c r="Y298"/>
  <c r="X298"/>
  <c r="W298"/>
  <c r="V298"/>
  <c r="U298"/>
  <c r="T298"/>
  <c r="S298"/>
  <c r="R298"/>
  <c r="AD295"/>
  <c r="AC295"/>
  <c r="AB295"/>
  <c r="AA295"/>
  <c r="Y295"/>
  <c r="X295"/>
  <c r="W295"/>
  <c r="V295"/>
  <c r="U295"/>
  <c r="T295"/>
  <c r="S295"/>
  <c r="R295"/>
  <c r="AD144"/>
  <c r="AC144"/>
  <c r="AB144"/>
  <c r="AA144"/>
  <c r="Y144"/>
  <c r="X144"/>
  <c r="W144"/>
  <c r="V144"/>
  <c r="U144"/>
  <c r="T144"/>
  <c r="S144"/>
  <c r="R144"/>
  <c r="AD292"/>
  <c r="AC292"/>
  <c r="AB292"/>
  <c r="AA292"/>
  <c r="Y292"/>
  <c r="X292"/>
  <c r="W292"/>
  <c r="V292"/>
  <c r="U292"/>
  <c r="T292"/>
  <c r="S292"/>
  <c r="R292"/>
  <c r="AD289"/>
  <c r="AC289"/>
  <c r="AB289"/>
  <c r="AA289"/>
  <c r="Y289"/>
  <c r="X289"/>
  <c r="W289"/>
  <c r="V289"/>
  <c r="U289"/>
  <c r="T289"/>
  <c r="S289"/>
  <c r="R289"/>
  <c r="AD285"/>
  <c r="AC285"/>
  <c r="AB285"/>
  <c r="AA285"/>
  <c r="Y285"/>
  <c r="X285"/>
  <c r="W285"/>
  <c r="V285"/>
  <c r="U285"/>
  <c r="T285"/>
  <c r="S285"/>
  <c r="R285"/>
  <c r="AD86"/>
  <c r="AC86"/>
  <c r="AB86"/>
  <c r="AA86"/>
  <c r="Y86"/>
  <c r="X86"/>
  <c r="W86"/>
  <c r="V86"/>
  <c r="U86"/>
  <c r="T86"/>
  <c r="S86"/>
  <c r="R86"/>
  <c r="AD85"/>
  <c r="AC85"/>
  <c r="AB85"/>
  <c r="AA85"/>
  <c r="Y85"/>
  <c r="X85"/>
  <c r="W85"/>
  <c r="V85"/>
  <c r="U85"/>
  <c r="T85"/>
  <c r="S85"/>
  <c r="R85"/>
  <c r="AD280"/>
  <c r="AC280"/>
  <c r="AB280"/>
  <c r="AA280"/>
  <c r="Y280"/>
  <c r="X280"/>
  <c r="W280"/>
  <c r="V280"/>
  <c r="U280"/>
  <c r="T280"/>
  <c r="S280"/>
  <c r="R280"/>
  <c r="AD279"/>
  <c r="AC279"/>
  <c r="AB279"/>
  <c r="AA279"/>
  <c r="Y279"/>
  <c r="X279"/>
  <c r="W279"/>
  <c r="V279"/>
  <c r="U279"/>
  <c r="T279"/>
  <c r="S279"/>
  <c r="R279"/>
  <c r="AD278"/>
  <c r="AC278"/>
  <c r="AB278"/>
  <c r="AA278"/>
  <c r="Y278"/>
  <c r="X278"/>
  <c r="W278"/>
  <c r="V278"/>
  <c r="U278"/>
  <c r="T278"/>
  <c r="S278"/>
  <c r="R278"/>
  <c r="AD277"/>
  <c r="AC277"/>
  <c r="AB277"/>
  <c r="AA277"/>
  <c r="Y277"/>
  <c r="X277"/>
  <c r="W277"/>
  <c r="V277"/>
  <c r="U277"/>
  <c r="T277"/>
  <c r="S277"/>
  <c r="R277"/>
  <c r="AD276"/>
  <c r="AC276"/>
  <c r="AB276"/>
  <c r="X276"/>
  <c r="U276"/>
  <c r="T276"/>
  <c r="S276"/>
  <c r="R276"/>
  <c r="AD25"/>
  <c r="AC25"/>
  <c r="AB25"/>
  <c r="AA25"/>
  <c r="Y25"/>
  <c r="X25"/>
  <c r="W25"/>
  <c r="V25"/>
  <c r="U25"/>
  <c r="T25"/>
  <c r="S25"/>
  <c r="R25"/>
  <c r="AD189"/>
  <c r="AC189"/>
  <c r="AB189"/>
  <c r="AA189"/>
  <c r="Y189"/>
  <c r="X189"/>
  <c r="W189"/>
  <c r="V189"/>
  <c r="U189"/>
  <c r="T189"/>
  <c r="S189"/>
  <c r="R189"/>
  <c r="AD188"/>
  <c r="AC188"/>
  <c r="AB188"/>
  <c r="AA188"/>
  <c r="Y188"/>
  <c r="X188"/>
  <c r="W188"/>
  <c r="V188"/>
  <c r="U188"/>
  <c r="T188"/>
  <c r="S188"/>
  <c r="R188"/>
  <c r="AD190"/>
  <c r="AC190"/>
  <c r="AB190"/>
  <c r="AA190"/>
  <c r="Y190"/>
  <c r="X190"/>
  <c r="W190"/>
  <c r="V190"/>
  <c r="U190"/>
  <c r="T190"/>
  <c r="S190"/>
  <c r="R190"/>
  <c r="AD202"/>
  <c r="AC202"/>
  <c r="AB202"/>
  <c r="AA202"/>
  <c r="Y202"/>
  <c r="X202"/>
  <c r="W202"/>
  <c r="V202"/>
  <c r="U202"/>
  <c r="T202"/>
  <c r="S202"/>
  <c r="R202"/>
  <c r="AD203"/>
  <c r="AC203"/>
  <c r="AB203"/>
  <c r="AA203"/>
  <c r="Y203"/>
  <c r="X203"/>
  <c r="W203"/>
  <c r="V203"/>
  <c r="U203"/>
  <c r="T203"/>
  <c r="S203"/>
  <c r="R203"/>
  <c r="AD204"/>
  <c r="AC204"/>
  <c r="AB204"/>
  <c r="AA204"/>
  <c r="Y204"/>
  <c r="X204"/>
  <c r="W204"/>
  <c r="V204"/>
  <c r="U204"/>
  <c r="T204"/>
  <c r="S204"/>
  <c r="R204"/>
  <c r="AD9"/>
  <c r="AC9"/>
  <c r="AB9"/>
  <c r="AA9"/>
  <c r="Y9"/>
  <c r="X9"/>
  <c r="W9"/>
  <c r="V9"/>
  <c r="U9"/>
  <c r="T9"/>
  <c r="S9"/>
  <c r="R9"/>
  <c r="AD235" l="1"/>
  <c r="AC235"/>
  <c r="AB235"/>
  <c r="AA235"/>
  <c r="Y235"/>
  <c r="X235"/>
  <c r="W235"/>
  <c r="V235"/>
  <c r="U235"/>
  <c r="T235"/>
  <c r="S235"/>
  <c r="R235"/>
  <c r="AD238"/>
  <c r="AC238"/>
  <c r="AB238"/>
  <c r="AA238"/>
  <c r="Y238"/>
  <c r="X238"/>
  <c r="W238"/>
  <c r="V238"/>
  <c r="U238"/>
  <c r="T238"/>
  <c r="S238"/>
  <c r="R238"/>
  <c r="AD156"/>
  <c r="AC156"/>
  <c r="AB156"/>
  <c r="AA156"/>
  <c r="Y156"/>
  <c r="X156"/>
  <c r="W156"/>
  <c r="V156"/>
  <c r="U156"/>
  <c r="T156"/>
  <c r="S156"/>
  <c r="R156"/>
  <c r="AD247"/>
  <c r="AC247"/>
  <c r="AC7"/>
  <c r="AD7"/>
  <c r="AC11"/>
  <c r="AD11"/>
  <c r="AC13"/>
  <c r="AD13"/>
  <c r="AC16"/>
  <c r="AD16"/>
  <c r="AC17"/>
  <c r="AD17"/>
  <c r="AC22"/>
  <c r="AD22"/>
  <c r="AC23"/>
  <c r="AD23"/>
  <c r="AC26"/>
  <c r="AD26"/>
  <c r="AC27"/>
  <c r="AD27"/>
  <c r="AC28"/>
  <c r="AD28"/>
  <c r="AC29"/>
  <c r="AD29"/>
  <c r="AC30"/>
  <c r="AD30"/>
  <c r="AC31"/>
  <c r="AD31"/>
  <c r="AC33"/>
  <c r="AD33"/>
  <c r="AC34"/>
  <c r="AD34"/>
  <c r="AC35"/>
  <c r="AD35"/>
  <c r="AC36"/>
  <c r="AD36"/>
  <c r="AC37"/>
  <c r="AD37"/>
  <c r="AC38"/>
  <c r="AD38"/>
  <c r="AC39"/>
  <c r="AD39"/>
  <c r="AC41"/>
  <c r="AD41"/>
  <c r="AC42"/>
  <c r="AD42"/>
  <c r="AC44"/>
  <c r="AD44"/>
  <c r="AC45"/>
  <c r="AD45"/>
  <c r="AC46"/>
  <c r="AD46"/>
  <c r="AC47"/>
  <c r="AD47"/>
  <c r="AC49"/>
  <c r="AC50"/>
  <c r="AD50"/>
  <c r="AC52"/>
  <c r="AD52"/>
  <c r="AC56"/>
  <c r="AD56"/>
  <c r="AC62"/>
  <c r="AD62"/>
  <c r="AC63"/>
  <c r="AD63"/>
  <c r="AC64"/>
  <c r="AD64"/>
  <c r="AC65"/>
  <c r="AD65"/>
  <c r="AC67"/>
  <c r="AD67"/>
  <c r="AC68"/>
  <c r="AD68"/>
  <c r="AC69"/>
  <c r="AD69"/>
  <c r="AC70"/>
  <c r="AD70"/>
  <c r="AC73"/>
  <c r="AD73"/>
  <c r="AC76"/>
  <c r="AD76"/>
  <c r="AC77"/>
  <c r="AD77"/>
  <c r="AC78"/>
  <c r="AD78"/>
  <c r="AC79"/>
  <c r="AD79"/>
  <c r="AC80"/>
  <c r="AD80"/>
  <c r="AC81"/>
  <c r="AD81"/>
  <c r="AC82"/>
  <c r="AD82"/>
  <c r="AC83"/>
  <c r="AD83"/>
  <c r="AC84"/>
  <c r="AD84"/>
  <c r="AC87"/>
  <c r="AD87"/>
  <c r="AC91"/>
  <c r="AD91"/>
  <c r="AC93"/>
  <c r="AD93"/>
  <c r="AC95"/>
  <c r="AD95"/>
  <c r="AC96"/>
  <c r="AD96"/>
  <c r="AC97"/>
  <c r="AD97"/>
  <c r="AC98"/>
  <c r="AD98"/>
  <c r="AC99"/>
  <c r="AD99"/>
  <c r="AC100"/>
  <c r="AD100"/>
  <c r="AC101"/>
  <c r="AD101"/>
  <c r="AC102"/>
  <c r="AD102"/>
  <c r="AC104"/>
  <c r="AD104"/>
  <c r="AC105"/>
  <c r="AD105"/>
  <c r="AC106"/>
  <c r="AD106"/>
  <c r="AC107"/>
  <c r="AD107"/>
  <c r="AC108"/>
  <c r="AD108"/>
  <c r="AC109"/>
  <c r="AD109"/>
  <c r="AC110"/>
  <c r="AD110"/>
  <c r="AC111"/>
  <c r="AD111"/>
  <c r="AC112"/>
  <c r="AD112"/>
  <c r="AC113"/>
  <c r="AD113"/>
  <c r="AC114"/>
  <c r="AD114"/>
  <c r="AC115"/>
  <c r="AD115"/>
  <c r="AC118"/>
  <c r="AD118"/>
  <c r="AC121"/>
  <c r="AD121"/>
  <c r="AC122"/>
  <c r="AD122"/>
  <c r="AC126"/>
  <c r="AD126"/>
  <c r="AC123"/>
  <c r="AD123"/>
  <c r="AC127"/>
  <c r="AD127"/>
  <c r="AC128"/>
  <c r="AD128"/>
  <c r="AC129"/>
  <c r="AD129"/>
  <c r="AC130"/>
  <c r="AD130"/>
  <c r="AC133"/>
  <c r="AD133"/>
  <c r="AC134"/>
  <c r="AD134"/>
  <c r="AC135"/>
  <c r="AD135"/>
  <c r="AC147"/>
  <c r="AD147"/>
  <c r="AC148"/>
  <c r="AD148"/>
  <c r="AC149"/>
  <c r="AD149"/>
  <c r="AC150"/>
  <c r="AD150"/>
  <c r="AC151"/>
  <c r="AD151"/>
  <c r="AC152"/>
  <c r="AD152"/>
  <c r="AC153"/>
  <c r="AD153"/>
  <c r="AC154"/>
  <c r="AD154"/>
  <c r="AC155"/>
  <c r="AD155"/>
  <c r="AC157"/>
  <c r="AD157"/>
  <c r="AC158"/>
  <c r="AD158"/>
  <c r="AC159"/>
  <c r="AD159"/>
  <c r="AC161"/>
  <c r="AD161"/>
  <c r="AC162"/>
  <c r="AD162"/>
  <c r="AC163"/>
  <c r="AD163"/>
  <c r="AC164"/>
  <c r="AD164"/>
  <c r="AC165"/>
  <c r="AD165"/>
  <c r="AC169"/>
  <c r="AD169"/>
  <c r="AC166"/>
  <c r="AD166"/>
  <c r="AC170"/>
  <c r="AD170"/>
  <c r="AC171"/>
  <c r="AD171"/>
  <c r="AC172"/>
  <c r="AD172"/>
  <c r="AC173"/>
  <c r="AD173"/>
  <c r="AC175"/>
  <c r="AD175"/>
  <c r="AC176"/>
  <c r="AD176"/>
  <c r="AC177"/>
  <c r="AD177"/>
  <c r="AC179"/>
  <c r="AD179"/>
  <c r="AC180"/>
  <c r="AD180"/>
  <c r="AC181"/>
  <c r="AD181"/>
  <c r="AC182"/>
  <c r="AD182"/>
  <c r="AC183"/>
  <c r="AD183"/>
  <c r="AC191"/>
  <c r="AD191"/>
  <c r="AC192"/>
  <c r="AD192"/>
  <c r="AC193"/>
  <c r="AD193"/>
  <c r="AC194"/>
  <c r="AD194"/>
  <c r="AC195"/>
  <c r="AD195"/>
  <c r="AC205"/>
  <c r="AD205"/>
  <c r="AC206"/>
  <c r="AD206"/>
  <c r="AC207"/>
  <c r="AD207"/>
  <c r="AC208"/>
  <c r="AD208"/>
  <c r="AC209"/>
  <c r="AD209"/>
  <c r="AC210"/>
  <c r="AD210"/>
  <c r="AC211"/>
  <c r="AD211"/>
  <c r="AC215"/>
  <c r="AD215"/>
  <c r="AC216"/>
  <c r="AD216"/>
  <c r="AC217"/>
  <c r="AD217"/>
  <c r="AC218"/>
  <c r="AD218"/>
  <c r="AC219"/>
  <c r="AD219"/>
  <c r="AC220"/>
  <c r="AD220"/>
  <c r="AC221"/>
  <c r="AD221"/>
  <c r="AC222"/>
  <c r="AD222"/>
  <c r="AC223"/>
  <c r="AD223"/>
  <c r="AC224"/>
  <c r="AD224"/>
  <c r="AC232"/>
  <c r="AD232"/>
  <c r="AC233"/>
  <c r="AD233"/>
  <c r="AC234"/>
  <c r="AD234"/>
  <c r="AC237"/>
  <c r="AD237"/>
  <c r="AC239"/>
  <c r="AD239"/>
  <c r="AC240"/>
  <c r="AD240"/>
  <c r="AC246"/>
  <c r="AD246"/>
  <c r="AC248"/>
  <c r="AD248"/>
  <c r="AC249"/>
  <c r="AD249"/>
  <c r="AC252"/>
  <c r="AD252"/>
  <c r="AC253"/>
  <c r="AD253"/>
  <c r="AC254"/>
  <c r="AD254"/>
  <c r="AC255"/>
  <c r="AD255"/>
  <c r="AC257"/>
  <c r="AD257"/>
  <c r="AC258"/>
  <c r="AD258"/>
  <c r="AC259"/>
  <c r="AD259"/>
  <c r="AC260"/>
  <c r="AD260"/>
  <c r="AC261"/>
  <c r="AD261"/>
  <c r="AC262"/>
  <c r="AD262"/>
  <c r="AC263"/>
  <c r="AD263"/>
  <c r="AC266"/>
  <c r="AD266"/>
  <c r="AC268"/>
  <c r="AD268"/>
  <c r="AC275"/>
  <c r="AD275"/>
  <c r="AC281"/>
  <c r="AD281"/>
  <c r="AC283"/>
  <c r="AD283"/>
  <c r="AC284"/>
  <c r="AD284"/>
  <c r="AB7"/>
  <c r="AB11"/>
  <c r="AB13"/>
  <c r="AB16"/>
  <c r="AB17"/>
  <c r="AB22"/>
  <c r="AB23"/>
  <c r="AB26"/>
  <c r="AB27"/>
  <c r="AB28"/>
  <c r="AB29"/>
  <c r="AB30"/>
  <c r="AB31"/>
  <c r="AB33"/>
  <c r="AB34"/>
  <c r="AB35"/>
  <c r="AB36"/>
  <c r="AB37"/>
  <c r="AB38"/>
  <c r="AB39"/>
  <c r="AB41"/>
  <c r="AB42"/>
  <c r="AB44"/>
  <c r="AB45"/>
  <c r="AB46"/>
  <c r="AB47"/>
  <c r="AB49"/>
  <c r="AB50"/>
  <c r="AB52"/>
  <c r="AB56"/>
  <c r="AB62"/>
  <c r="AB63"/>
  <c r="AB64"/>
  <c r="AB65"/>
  <c r="AB67"/>
  <c r="AB68"/>
  <c r="AB69"/>
  <c r="AB70"/>
  <c r="AB73"/>
  <c r="AB76"/>
  <c r="AB77"/>
  <c r="AB78"/>
  <c r="AB79"/>
  <c r="AB80"/>
  <c r="AB81"/>
  <c r="AB82"/>
  <c r="AB83"/>
  <c r="AB84"/>
  <c r="AB87"/>
  <c r="AB91"/>
  <c r="AB93"/>
  <c r="AB95"/>
  <c r="AB96"/>
  <c r="AB97"/>
  <c r="AB98"/>
  <c r="AB99"/>
  <c r="AB100"/>
  <c r="AB101"/>
  <c r="AB102"/>
  <c r="AB104"/>
  <c r="AB105"/>
  <c r="AB106"/>
  <c r="AB107"/>
  <c r="AB108"/>
  <c r="AB109"/>
  <c r="AB110"/>
  <c r="AB112"/>
  <c r="AB113"/>
  <c r="AB114"/>
  <c r="AB115"/>
  <c r="AB118"/>
  <c r="AB121"/>
  <c r="AB122"/>
  <c r="AB126"/>
  <c r="AB123"/>
  <c r="AB127"/>
  <c r="AB128"/>
  <c r="AB129"/>
  <c r="AB130"/>
  <c r="AB133"/>
  <c r="AB134"/>
  <c r="AB135"/>
  <c r="AB147"/>
  <c r="AB148"/>
  <c r="AB149"/>
  <c r="AB150"/>
  <c r="AB151"/>
  <c r="AB152"/>
  <c r="AB153"/>
  <c r="AB154"/>
  <c r="AB155"/>
  <c r="AB157"/>
  <c r="AB158"/>
  <c r="AB159"/>
  <c r="AB161"/>
  <c r="AB162"/>
  <c r="AB163"/>
  <c r="AB164"/>
  <c r="AB165"/>
  <c r="AB169"/>
  <c r="AB166"/>
  <c r="AB170"/>
  <c r="AB171"/>
  <c r="AB172"/>
  <c r="AB173"/>
  <c r="AB175"/>
  <c r="AB176"/>
  <c r="AB177"/>
  <c r="AB179"/>
  <c r="AB180"/>
  <c r="AB181"/>
  <c r="AB182"/>
  <c r="AB183"/>
  <c r="AB191"/>
  <c r="AB192"/>
  <c r="AB193"/>
  <c r="AB194"/>
  <c r="AB195"/>
  <c r="AB205"/>
  <c r="AB206"/>
  <c r="AB207"/>
  <c r="AB208"/>
  <c r="AB209"/>
  <c r="AB210"/>
  <c r="AB211"/>
  <c r="AB215"/>
  <c r="AB216"/>
  <c r="AB217"/>
  <c r="AB218"/>
  <c r="AB219"/>
  <c r="AB220"/>
  <c r="AB221"/>
  <c r="AB222"/>
  <c r="AB223"/>
  <c r="AB224"/>
  <c r="AB232"/>
  <c r="AB233"/>
  <c r="AB234"/>
  <c r="AB237"/>
  <c r="AB239"/>
  <c r="AB240"/>
  <c r="AB246"/>
  <c r="AB248"/>
  <c r="AB249"/>
  <c r="AB252"/>
  <c r="AB253"/>
  <c r="AB254"/>
  <c r="AB255"/>
  <c r="AB257"/>
  <c r="AB258"/>
  <c r="AB259"/>
  <c r="AB260"/>
  <c r="AB261"/>
  <c r="AB262"/>
  <c r="AB263"/>
  <c r="AB266"/>
  <c r="AB268"/>
  <c r="AB275"/>
  <c r="AB281"/>
  <c r="AB283"/>
  <c r="AB284"/>
  <c r="AB313"/>
  <c r="AC313"/>
  <c r="AD313"/>
  <c r="V247" l="1"/>
  <c r="R247"/>
  <c r="T247"/>
  <c r="AA247"/>
  <c r="U247"/>
  <c r="Y247"/>
  <c r="AB247"/>
  <c r="AB314" s="1"/>
  <c r="AB4" s="1"/>
  <c r="N3" s="1"/>
  <c r="O3" s="1"/>
  <c r="X247"/>
  <c r="S247"/>
  <c r="W247"/>
  <c r="AC314"/>
  <c r="AC4" s="1"/>
  <c r="P3" s="1"/>
  <c r="AA164"/>
  <c r="Y164"/>
  <c r="X164"/>
  <c r="W164"/>
  <c r="V164"/>
  <c r="U164"/>
  <c r="T164"/>
  <c r="S164"/>
  <c r="R164"/>
  <c r="AA263"/>
  <c r="Y263"/>
  <c r="X263"/>
  <c r="W263"/>
  <c r="V263"/>
  <c r="U263"/>
  <c r="T263"/>
  <c r="S263"/>
  <c r="R263"/>
  <c r="AA234"/>
  <c r="Y234"/>
  <c r="X234"/>
  <c r="W234"/>
  <c r="V234"/>
  <c r="U234"/>
  <c r="T234"/>
  <c r="S234"/>
  <c r="R234"/>
  <c r="X78" l="1"/>
  <c r="AA76"/>
  <c r="Y76"/>
  <c r="X76"/>
  <c r="W76"/>
  <c r="V76"/>
  <c r="U76"/>
  <c r="T76"/>
  <c r="S76"/>
  <c r="R76"/>
  <c r="R101"/>
  <c r="V101"/>
  <c r="AA101"/>
  <c r="S101"/>
  <c r="T101"/>
  <c r="U101"/>
  <c r="W101"/>
  <c r="X101"/>
  <c r="Y101"/>
  <c r="AA313" l="1"/>
  <c r="Y313"/>
  <c r="X313"/>
  <c r="W313"/>
  <c r="V313"/>
  <c r="U313"/>
  <c r="T313"/>
  <c r="S313"/>
  <c r="R313"/>
  <c r="AA284"/>
  <c r="Y284"/>
  <c r="X284"/>
  <c r="W284"/>
  <c r="V284"/>
  <c r="U284"/>
  <c r="T284"/>
  <c r="S284"/>
  <c r="R284"/>
  <c r="AA283"/>
  <c r="Y283"/>
  <c r="X283"/>
  <c r="W283"/>
  <c r="V283"/>
  <c r="U283"/>
  <c r="T283"/>
  <c r="S283"/>
  <c r="R283"/>
  <c r="X281"/>
  <c r="U281"/>
  <c r="T281"/>
  <c r="S281"/>
  <c r="R281"/>
  <c r="AA275"/>
  <c r="Y275"/>
  <c r="X275"/>
  <c r="W275"/>
  <c r="V275"/>
  <c r="U275"/>
  <c r="T275"/>
  <c r="S275"/>
  <c r="R275"/>
  <c r="AA268"/>
  <c r="Y268"/>
  <c r="X268"/>
  <c r="W268"/>
  <c r="V268"/>
  <c r="U268"/>
  <c r="T268"/>
  <c r="S268"/>
  <c r="R268"/>
  <c r="AA266"/>
  <c r="Y266"/>
  <c r="X266"/>
  <c r="W266"/>
  <c r="V266"/>
  <c r="U266"/>
  <c r="T266"/>
  <c r="S266"/>
  <c r="R266"/>
  <c r="AA262"/>
  <c r="Y262"/>
  <c r="X262"/>
  <c r="W262"/>
  <c r="V262"/>
  <c r="U262"/>
  <c r="T262"/>
  <c r="S262"/>
  <c r="R262"/>
  <c r="AA261"/>
  <c r="Y261"/>
  <c r="X261"/>
  <c r="W261"/>
  <c r="V261"/>
  <c r="U261"/>
  <c r="T261"/>
  <c r="S261"/>
  <c r="R261"/>
  <c r="AA260"/>
  <c r="Y260"/>
  <c r="X260"/>
  <c r="W260"/>
  <c r="V260"/>
  <c r="U260"/>
  <c r="T260"/>
  <c r="S260"/>
  <c r="R260"/>
  <c r="AA259"/>
  <c r="Y259"/>
  <c r="X259"/>
  <c r="W259"/>
  <c r="V259"/>
  <c r="U259"/>
  <c r="T259"/>
  <c r="S259"/>
  <c r="R259"/>
  <c r="AA258"/>
  <c r="Y258"/>
  <c r="X258"/>
  <c r="W258"/>
  <c r="V258"/>
  <c r="U258"/>
  <c r="T258"/>
  <c r="S258"/>
  <c r="R258"/>
  <c r="AA257"/>
  <c r="Y257"/>
  <c r="X257"/>
  <c r="W257"/>
  <c r="V257"/>
  <c r="U257"/>
  <c r="T257"/>
  <c r="S257"/>
  <c r="R257"/>
  <c r="AA255"/>
  <c r="Y255"/>
  <c r="X255"/>
  <c r="W255"/>
  <c r="V255"/>
  <c r="U255"/>
  <c r="T255"/>
  <c r="S255"/>
  <c r="R255"/>
  <c r="AA254"/>
  <c r="Y254"/>
  <c r="X254"/>
  <c r="W254"/>
  <c r="V254"/>
  <c r="U254"/>
  <c r="T254"/>
  <c r="S254"/>
  <c r="R254"/>
  <c r="AA253"/>
  <c r="Y253"/>
  <c r="X253"/>
  <c r="W253"/>
  <c r="V253"/>
  <c r="U253"/>
  <c r="T253"/>
  <c r="S253"/>
  <c r="R253"/>
  <c r="AA252"/>
  <c r="Y252"/>
  <c r="X252"/>
  <c r="W252"/>
  <c r="V252"/>
  <c r="U252"/>
  <c r="T252"/>
  <c r="S252"/>
  <c r="R252"/>
  <c r="AA249"/>
  <c r="Y249"/>
  <c r="X249"/>
  <c r="W249"/>
  <c r="V249"/>
  <c r="U249"/>
  <c r="T249"/>
  <c r="S249"/>
  <c r="R249"/>
  <c r="AA248"/>
  <c r="Y248"/>
  <c r="X248"/>
  <c r="W248"/>
  <c r="V248"/>
  <c r="U248"/>
  <c r="T248"/>
  <c r="S248"/>
  <c r="R248"/>
  <c r="AA246"/>
  <c r="Y246"/>
  <c r="X246"/>
  <c r="W246"/>
  <c r="V246"/>
  <c r="U246"/>
  <c r="T246"/>
  <c r="S246"/>
  <c r="R246"/>
  <c r="X240"/>
  <c r="U240"/>
  <c r="T240"/>
  <c r="S240"/>
  <c r="R240"/>
  <c r="AA239"/>
  <c r="Y239"/>
  <c r="X239"/>
  <c r="W239"/>
  <c r="V239"/>
  <c r="U239"/>
  <c r="T239"/>
  <c r="S239"/>
  <c r="R239"/>
  <c r="AA237"/>
  <c r="Y237"/>
  <c r="X237"/>
  <c r="W237"/>
  <c r="V237"/>
  <c r="U237"/>
  <c r="T237"/>
  <c r="S237"/>
  <c r="R237"/>
  <c r="AA233"/>
  <c r="Y233"/>
  <c r="X233"/>
  <c r="W233"/>
  <c r="V233"/>
  <c r="U233"/>
  <c r="T233"/>
  <c r="S233"/>
  <c r="R233"/>
  <c r="AA232"/>
  <c r="Y232"/>
  <c r="X232"/>
  <c r="W232"/>
  <c r="V232"/>
  <c r="U232"/>
  <c r="T232"/>
  <c r="S232"/>
  <c r="R232"/>
  <c r="X224"/>
  <c r="U224"/>
  <c r="T224"/>
  <c r="S224"/>
  <c r="R224"/>
  <c r="AA223"/>
  <c r="Y223"/>
  <c r="X223"/>
  <c r="W223"/>
  <c r="V223"/>
  <c r="U223"/>
  <c r="T223"/>
  <c r="S223"/>
  <c r="R223"/>
  <c r="AA222"/>
  <c r="Y222"/>
  <c r="X222"/>
  <c r="W222"/>
  <c r="V222"/>
  <c r="U222"/>
  <c r="T222"/>
  <c r="S222"/>
  <c r="R222"/>
  <c r="AA221"/>
  <c r="Y221"/>
  <c r="X221"/>
  <c r="W221"/>
  <c r="V221"/>
  <c r="U221"/>
  <c r="T221"/>
  <c r="S221"/>
  <c r="R221"/>
  <c r="AA220"/>
  <c r="Y220"/>
  <c r="X220"/>
  <c r="W220"/>
  <c r="V220"/>
  <c r="U220"/>
  <c r="T220"/>
  <c r="S220"/>
  <c r="R220"/>
  <c r="AA219"/>
  <c r="Y219"/>
  <c r="X219"/>
  <c r="W219"/>
  <c r="V219"/>
  <c r="U219"/>
  <c r="T219"/>
  <c r="S219"/>
  <c r="R219"/>
  <c r="AA218"/>
  <c r="Y218"/>
  <c r="X218"/>
  <c r="W218"/>
  <c r="V218"/>
  <c r="U218"/>
  <c r="T218"/>
  <c r="S218"/>
  <c r="R218"/>
  <c r="AA217"/>
  <c r="Y217"/>
  <c r="X217"/>
  <c r="W217"/>
  <c r="V217"/>
  <c r="U217"/>
  <c r="T217"/>
  <c r="S217"/>
  <c r="R217"/>
  <c r="AA216"/>
  <c r="Y216"/>
  <c r="X216"/>
  <c r="W216"/>
  <c r="V216"/>
  <c r="U216"/>
  <c r="T216"/>
  <c r="S216"/>
  <c r="R216"/>
  <c r="AA215"/>
  <c r="Y215"/>
  <c r="X215"/>
  <c r="W215"/>
  <c r="U215"/>
  <c r="T215"/>
  <c r="S215"/>
  <c r="R215"/>
  <c r="AA211"/>
  <c r="Y211"/>
  <c r="X211"/>
  <c r="W211"/>
  <c r="V211"/>
  <c r="U211"/>
  <c r="T211"/>
  <c r="S211"/>
  <c r="R211"/>
  <c r="AA210"/>
  <c r="Y210"/>
  <c r="X210"/>
  <c r="W210"/>
  <c r="V210"/>
  <c r="U210"/>
  <c r="T210"/>
  <c r="S210"/>
  <c r="R210"/>
  <c r="AA209"/>
  <c r="Y209"/>
  <c r="X209"/>
  <c r="W209"/>
  <c r="V209"/>
  <c r="U209"/>
  <c r="T209"/>
  <c r="S209"/>
  <c r="R209"/>
  <c r="AA208"/>
  <c r="Y208"/>
  <c r="X208"/>
  <c r="W208"/>
  <c r="V208"/>
  <c r="U208"/>
  <c r="T208"/>
  <c r="S208"/>
  <c r="R208"/>
  <c r="AA207"/>
  <c r="Y207"/>
  <c r="X207"/>
  <c r="W207"/>
  <c r="V207"/>
  <c r="U207"/>
  <c r="T207"/>
  <c r="S207"/>
  <c r="R207"/>
  <c r="AA206"/>
  <c r="Y206"/>
  <c r="X206"/>
  <c r="W206"/>
  <c r="V206"/>
  <c r="U206"/>
  <c r="T206"/>
  <c r="S206"/>
  <c r="R206"/>
  <c r="AA205"/>
  <c r="Y205"/>
  <c r="X205"/>
  <c r="W205"/>
  <c r="V205"/>
  <c r="U205"/>
  <c r="T205"/>
  <c r="S205"/>
  <c r="R205"/>
  <c r="AA195"/>
  <c r="Y195"/>
  <c r="X195"/>
  <c r="W195"/>
  <c r="V195"/>
  <c r="U195"/>
  <c r="T195"/>
  <c r="S195"/>
  <c r="R195"/>
  <c r="AA194"/>
  <c r="Y194"/>
  <c r="X194"/>
  <c r="W194"/>
  <c r="V194"/>
  <c r="U194"/>
  <c r="T194"/>
  <c r="S194"/>
  <c r="R194"/>
  <c r="AA193"/>
  <c r="Y193"/>
  <c r="X193"/>
  <c r="W193"/>
  <c r="V193"/>
  <c r="U193"/>
  <c r="T193"/>
  <c r="S193"/>
  <c r="R193"/>
  <c r="AA192"/>
  <c r="Y192"/>
  <c r="X192"/>
  <c r="W192"/>
  <c r="V192"/>
  <c r="U192"/>
  <c r="T192"/>
  <c r="S192"/>
  <c r="R192"/>
  <c r="AA191"/>
  <c r="Y191"/>
  <c r="X191"/>
  <c r="W191"/>
  <c r="V191"/>
  <c r="U191"/>
  <c r="T191"/>
  <c r="S191"/>
  <c r="R191"/>
  <c r="AA183"/>
  <c r="Y183"/>
  <c r="X183"/>
  <c r="W183"/>
  <c r="V183"/>
  <c r="U183"/>
  <c r="T183"/>
  <c r="S183"/>
  <c r="R183"/>
  <c r="AA182"/>
  <c r="Y182"/>
  <c r="X182"/>
  <c r="W182"/>
  <c r="V182"/>
  <c r="U182"/>
  <c r="T182"/>
  <c r="S182"/>
  <c r="R182"/>
  <c r="AA181"/>
  <c r="Y181"/>
  <c r="X181"/>
  <c r="W181"/>
  <c r="V181"/>
  <c r="U181"/>
  <c r="T181"/>
  <c r="S181"/>
  <c r="R181"/>
  <c r="AA180"/>
  <c r="Y180"/>
  <c r="X180"/>
  <c r="W180"/>
  <c r="V180"/>
  <c r="U180"/>
  <c r="T180"/>
  <c r="S180"/>
  <c r="R180"/>
  <c r="AA179"/>
  <c r="Y179"/>
  <c r="X179"/>
  <c r="W179"/>
  <c r="V179"/>
  <c r="U179"/>
  <c r="T179"/>
  <c r="S179"/>
  <c r="R179"/>
  <c r="AA177"/>
  <c r="Y177"/>
  <c r="X177"/>
  <c r="W177"/>
  <c r="V177"/>
  <c r="U177"/>
  <c r="T177"/>
  <c r="S177"/>
  <c r="R177"/>
  <c r="X176"/>
  <c r="U176"/>
  <c r="T176"/>
  <c r="S176"/>
  <c r="R176"/>
  <c r="AA175"/>
  <c r="Y175"/>
  <c r="X175"/>
  <c r="W175"/>
  <c r="V175"/>
  <c r="U175"/>
  <c r="T175"/>
  <c r="S175"/>
  <c r="R175"/>
  <c r="AA173"/>
  <c r="Y173"/>
  <c r="X173"/>
  <c r="W173"/>
  <c r="V173"/>
  <c r="U173"/>
  <c r="T173"/>
  <c r="S173"/>
  <c r="R173"/>
  <c r="AA172"/>
  <c r="Y172"/>
  <c r="X172"/>
  <c r="W172"/>
  <c r="V172"/>
  <c r="U172"/>
  <c r="T172"/>
  <c r="S172"/>
  <c r="R172"/>
  <c r="AA171"/>
  <c r="Y171"/>
  <c r="X171"/>
  <c r="W171"/>
  <c r="V171"/>
  <c r="U171"/>
  <c r="T171"/>
  <c r="S171"/>
  <c r="R171"/>
  <c r="X170"/>
  <c r="U170"/>
  <c r="T170"/>
  <c r="S170"/>
  <c r="R170"/>
  <c r="AA166"/>
  <c r="Y166"/>
  <c r="X166"/>
  <c r="W166"/>
  <c r="V166"/>
  <c r="U166"/>
  <c r="T166"/>
  <c r="S166"/>
  <c r="R166"/>
  <c r="AA169"/>
  <c r="Y169"/>
  <c r="X169"/>
  <c r="W169"/>
  <c r="V169"/>
  <c r="U169"/>
  <c r="T169"/>
  <c r="S169"/>
  <c r="R169"/>
  <c r="AA165"/>
  <c r="Y165"/>
  <c r="X165"/>
  <c r="W165"/>
  <c r="V165"/>
  <c r="U165"/>
  <c r="T165"/>
  <c r="S165"/>
  <c r="R165"/>
  <c r="AA163"/>
  <c r="Y163"/>
  <c r="X163"/>
  <c r="W163"/>
  <c r="V163"/>
  <c r="U163"/>
  <c r="T163"/>
  <c r="S163"/>
  <c r="R163"/>
  <c r="AA162"/>
  <c r="Y162"/>
  <c r="X162"/>
  <c r="W162"/>
  <c r="V162"/>
  <c r="U162"/>
  <c r="T162"/>
  <c r="S162"/>
  <c r="R162"/>
  <c r="AA161"/>
  <c r="Y161"/>
  <c r="X161"/>
  <c r="W161"/>
  <c r="V161"/>
  <c r="U161"/>
  <c r="T161"/>
  <c r="S161"/>
  <c r="R161"/>
  <c r="AA159"/>
  <c r="Y159"/>
  <c r="X159"/>
  <c r="W159"/>
  <c r="V159"/>
  <c r="U159"/>
  <c r="T159"/>
  <c r="S159"/>
  <c r="R159"/>
  <c r="AA158"/>
  <c r="Y158"/>
  <c r="X158"/>
  <c r="W158"/>
  <c r="V158"/>
  <c r="U158"/>
  <c r="T158"/>
  <c r="S158"/>
  <c r="R158"/>
  <c r="AA157"/>
  <c r="Y157"/>
  <c r="X157"/>
  <c r="W157"/>
  <c r="V157"/>
  <c r="U157"/>
  <c r="T157"/>
  <c r="S157"/>
  <c r="R157"/>
  <c r="AA155"/>
  <c r="Y155"/>
  <c r="X155"/>
  <c r="W155"/>
  <c r="V155"/>
  <c r="U155"/>
  <c r="T155"/>
  <c r="S155"/>
  <c r="R155"/>
  <c r="AA154"/>
  <c r="Y154"/>
  <c r="X154"/>
  <c r="W154"/>
  <c r="V154"/>
  <c r="U154"/>
  <c r="T154"/>
  <c r="S154"/>
  <c r="R154"/>
  <c r="AA153"/>
  <c r="Y153"/>
  <c r="X153"/>
  <c r="W153"/>
  <c r="V153"/>
  <c r="U153"/>
  <c r="T153"/>
  <c r="S153"/>
  <c r="R153"/>
  <c r="AA152"/>
  <c r="Y152"/>
  <c r="X152"/>
  <c r="W152"/>
  <c r="V152"/>
  <c r="U152"/>
  <c r="T152"/>
  <c r="S152"/>
  <c r="R152"/>
  <c r="AA151"/>
  <c r="Y151"/>
  <c r="X151"/>
  <c r="W151"/>
  <c r="V151"/>
  <c r="U151"/>
  <c r="T151"/>
  <c r="S151"/>
  <c r="R151"/>
  <c r="X150"/>
  <c r="U150"/>
  <c r="T150"/>
  <c r="S150"/>
  <c r="R150"/>
  <c r="AA149"/>
  <c r="Y149"/>
  <c r="X149"/>
  <c r="W149"/>
  <c r="V149"/>
  <c r="U149"/>
  <c r="T149"/>
  <c r="S149"/>
  <c r="R149"/>
  <c r="AA148"/>
  <c r="Y148"/>
  <c r="X148"/>
  <c r="W148"/>
  <c r="V148"/>
  <c r="U148"/>
  <c r="T148"/>
  <c r="S148"/>
  <c r="R148"/>
  <c r="AA147"/>
  <c r="Y147"/>
  <c r="X147"/>
  <c r="W147"/>
  <c r="V147"/>
  <c r="U147"/>
  <c r="T147"/>
  <c r="S147"/>
  <c r="R147"/>
  <c r="AA135"/>
  <c r="Y135"/>
  <c r="X135"/>
  <c r="W135"/>
  <c r="V135"/>
  <c r="U135"/>
  <c r="T135"/>
  <c r="S135"/>
  <c r="R135"/>
  <c r="AA134"/>
  <c r="Y134"/>
  <c r="X134"/>
  <c r="W134"/>
  <c r="V134"/>
  <c r="U134"/>
  <c r="T134"/>
  <c r="S134"/>
  <c r="R134"/>
  <c r="AA133"/>
  <c r="Y133"/>
  <c r="X133"/>
  <c r="W133"/>
  <c r="V133"/>
  <c r="U133"/>
  <c r="T133"/>
  <c r="S133"/>
  <c r="R133"/>
  <c r="AA130"/>
  <c r="Y130"/>
  <c r="X130"/>
  <c r="W130"/>
  <c r="V130"/>
  <c r="U130"/>
  <c r="T130"/>
  <c r="S130"/>
  <c r="R130"/>
  <c r="X129"/>
  <c r="U129"/>
  <c r="T129"/>
  <c r="S129"/>
  <c r="R129"/>
  <c r="AA128"/>
  <c r="Y128"/>
  <c r="X128"/>
  <c r="W128"/>
  <c r="V128"/>
  <c r="U128"/>
  <c r="T128"/>
  <c r="S128"/>
  <c r="R128"/>
  <c r="AA127"/>
  <c r="Y127"/>
  <c r="X127"/>
  <c r="W127"/>
  <c r="V127"/>
  <c r="U127"/>
  <c r="T127"/>
  <c r="S127"/>
  <c r="R127"/>
  <c r="AA123"/>
  <c r="Y123"/>
  <c r="X123"/>
  <c r="W123"/>
  <c r="V123"/>
  <c r="U123"/>
  <c r="T123"/>
  <c r="S123"/>
  <c r="R123"/>
  <c r="AA126"/>
  <c r="Y126"/>
  <c r="X126"/>
  <c r="W126"/>
  <c r="V126"/>
  <c r="U126"/>
  <c r="T126"/>
  <c r="S126"/>
  <c r="R126"/>
  <c r="AA122"/>
  <c r="Y122"/>
  <c r="X122"/>
  <c r="W122"/>
  <c r="V122"/>
  <c r="U122"/>
  <c r="T122"/>
  <c r="S122"/>
  <c r="R122"/>
  <c r="AA121"/>
  <c r="Y121"/>
  <c r="X121"/>
  <c r="W121"/>
  <c r="V121"/>
  <c r="U121"/>
  <c r="T121"/>
  <c r="S121"/>
  <c r="R121"/>
  <c r="AA118"/>
  <c r="Y118"/>
  <c r="X118"/>
  <c r="W118"/>
  <c r="V118"/>
  <c r="U118"/>
  <c r="T118"/>
  <c r="S118"/>
  <c r="R118"/>
  <c r="AA115"/>
  <c r="Y115"/>
  <c r="X115"/>
  <c r="W115"/>
  <c r="V115"/>
  <c r="U115"/>
  <c r="T115"/>
  <c r="S115"/>
  <c r="R115"/>
  <c r="AA114"/>
  <c r="Y114"/>
  <c r="X114"/>
  <c r="W114"/>
  <c r="V114"/>
  <c r="U114"/>
  <c r="T114"/>
  <c r="S114"/>
  <c r="R114"/>
  <c r="AA113"/>
  <c r="Y113"/>
  <c r="X113"/>
  <c r="W113"/>
  <c r="V113"/>
  <c r="U113"/>
  <c r="T113"/>
  <c r="S113"/>
  <c r="R113"/>
  <c r="AA112"/>
  <c r="Y112"/>
  <c r="X112"/>
  <c r="W112"/>
  <c r="V112"/>
  <c r="U112"/>
  <c r="T112"/>
  <c r="S112"/>
  <c r="R112"/>
  <c r="X111"/>
  <c r="U111"/>
  <c r="T111"/>
  <c r="S111"/>
  <c r="R111"/>
  <c r="AA110"/>
  <c r="Y110"/>
  <c r="X110"/>
  <c r="W110"/>
  <c r="U110"/>
  <c r="T110"/>
  <c r="S110"/>
  <c r="R110"/>
  <c r="AA109"/>
  <c r="Y109"/>
  <c r="X109"/>
  <c r="W109"/>
  <c r="V109"/>
  <c r="U109"/>
  <c r="T109"/>
  <c r="S109"/>
  <c r="R109"/>
  <c r="AA108"/>
  <c r="Y108"/>
  <c r="X108"/>
  <c r="W108"/>
  <c r="V108"/>
  <c r="U108"/>
  <c r="T108"/>
  <c r="S108"/>
  <c r="R108"/>
  <c r="AA107"/>
  <c r="Y107"/>
  <c r="X107"/>
  <c r="W107"/>
  <c r="V107"/>
  <c r="U107"/>
  <c r="T107"/>
  <c r="S107"/>
  <c r="R107"/>
  <c r="AA106"/>
  <c r="Y106"/>
  <c r="X106"/>
  <c r="W106"/>
  <c r="V106"/>
  <c r="U106"/>
  <c r="T106"/>
  <c r="S106"/>
  <c r="R106"/>
  <c r="AA105"/>
  <c r="Y105"/>
  <c r="X105"/>
  <c r="W105"/>
  <c r="V105"/>
  <c r="U105"/>
  <c r="T105"/>
  <c r="S105"/>
  <c r="R105"/>
  <c r="AA104"/>
  <c r="Y104"/>
  <c r="X104"/>
  <c r="W104"/>
  <c r="V104"/>
  <c r="U104"/>
  <c r="T104"/>
  <c r="S104"/>
  <c r="R104"/>
  <c r="AA102"/>
  <c r="Y102"/>
  <c r="X102"/>
  <c r="W102"/>
  <c r="V102"/>
  <c r="U102"/>
  <c r="T102"/>
  <c r="S102"/>
  <c r="R102"/>
  <c r="AA100"/>
  <c r="Y100"/>
  <c r="X100"/>
  <c r="W100"/>
  <c r="V100"/>
  <c r="U100"/>
  <c r="T100"/>
  <c r="S100"/>
  <c r="R100"/>
  <c r="AA99"/>
  <c r="Y99"/>
  <c r="X99"/>
  <c r="W99"/>
  <c r="V99"/>
  <c r="U99"/>
  <c r="T99"/>
  <c r="S99"/>
  <c r="R99"/>
  <c r="AA98"/>
  <c r="Y98"/>
  <c r="X98"/>
  <c r="W98"/>
  <c r="AA97"/>
  <c r="Y97"/>
  <c r="X97"/>
  <c r="W97"/>
  <c r="V97"/>
  <c r="U97"/>
  <c r="T97"/>
  <c r="S97"/>
  <c r="R97"/>
  <c r="U96"/>
  <c r="T96"/>
  <c r="S96"/>
  <c r="R96"/>
  <c r="AA95"/>
  <c r="Y95"/>
  <c r="X95"/>
  <c r="W95"/>
  <c r="V95"/>
  <c r="U95"/>
  <c r="T95"/>
  <c r="S95"/>
  <c r="R95"/>
  <c r="AA93"/>
  <c r="Y93"/>
  <c r="X93"/>
  <c r="W93"/>
  <c r="V93"/>
  <c r="U93"/>
  <c r="T93"/>
  <c r="S93"/>
  <c r="R93"/>
  <c r="AA91"/>
  <c r="Y91"/>
  <c r="X91"/>
  <c r="W91"/>
  <c r="V91"/>
  <c r="U91"/>
  <c r="T91"/>
  <c r="S91"/>
  <c r="R91"/>
  <c r="AA87"/>
  <c r="Y87"/>
  <c r="X87"/>
  <c r="W87"/>
  <c r="V87"/>
  <c r="U87"/>
  <c r="T87"/>
  <c r="S87"/>
  <c r="R87"/>
  <c r="AA84"/>
  <c r="Y84"/>
  <c r="X84"/>
  <c r="W84"/>
  <c r="V84"/>
  <c r="U84"/>
  <c r="T84"/>
  <c r="S84"/>
  <c r="R84"/>
  <c r="AA83"/>
  <c r="Y83"/>
  <c r="X83"/>
  <c r="W83"/>
  <c r="V83"/>
  <c r="U83"/>
  <c r="T83"/>
  <c r="S83"/>
  <c r="R83"/>
  <c r="AA82"/>
  <c r="Y82"/>
  <c r="X82"/>
  <c r="W82"/>
  <c r="V82"/>
  <c r="U82"/>
  <c r="T82"/>
  <c r="S82"/>
  <c r="R82"/>
  <c r="AA81"/>
  <c r="Y81"/>
  <c r="X81"/>
  <c r="W81"/>
  <c r="V81"/>
  <c r="U81"/>
  <c r="T81"/>
  <c r="S81"/>
  <c r="R81"/>
  <c r="AA80"/>
  <c r="Y80"/>
  <c r="X80"/>
  <c r="W80"/>
  <c r="V80"/>
  <c r="U80"/>
  <c r="T80"/>
  <c r="S80"/>
  <c r="R80"/>
  <c r="AA79"/>
  <c r="Y79"/>
  <c r="X79"/>
  <c r="W79"/>
  <c r="V79"/>
  <c r="U79"/>
  <c r="T79"/>
  <c r="S79"/>
  <c r="R79"/>
  <c r="AA78"/>
  <c r="Y78"/>
  <c r="W78"/>
  <c r="V78"/>
  <c r="U78"/>
  <c r="T78"/>
  <c r="S78"/>
  <c r="R78"/>
  <c r="AA77"/>
  <c r="Y77"/>
  <c r="X77"/>
  <c r="W77"/>
  <c r="V77"/>
  <c r="U77"/>
  <c r="T77"/>
  <c r="S77"/>
  <c r="R77"/>
  <c r="AA73"/>
  <c r="Y73"/>
  <c r="X73"/>
  <c r="W73"/>
  <c r="V73"/>
  <c r="U73"/>
  <c r="T73"/>
  <c r="S73"/>
  <c r="R73"/>
  <c r="AA70"/>
  <c r="Y70"/>
  <c r="X70"/>
  <c r="W70"/>
  <c r="V70"/>
  <c r="U70"/>
  <c r="T70"/>
  <c r="S70"/>
  <c r="R70"/>
  <c r="AA69"/>
  <c r="Y69"/>
  <c r="X69"/>
  <c r="W69"/>
  <c r="V69"/>
  <c r="U69"/>
  <c r="T69"/>
  <c r="S69"/>
  <c r="R69"/>
  <c r="AA68"/>
  <c r="Y68"/>
  <c r="X68"/>
  <c r="W68"/>
  <c r="V68"/>
  <c r="U68"/>
  <c r="T68"/>
  <c r="S68"/>
  <c r="R68"/>
  <c r="AA67"/>
  <c r="Y67"/>
  <c r="X67"/>
  <c r="W67"/>
  <c r="V67"/>
  <c r="U67"/>
  <c r="T67"/>
  <c r="S67"/>
  <c r="R67"/>
  <c r="AA65"/>
  <c r="Y65"/>
  <c r="X65"/>
  <c r="W65"/>
  <c r="V65"/>
  <c r="U65"/>
  <c r="T65"/>
  <c r="S65"/>
  <c r="R65"/>
  <c r="U64"/>
  <c r="T64"/>
  <c r="S64"/>
  <c r="R64"/>
  <c r="AA63"/>
  <c r="Y63"/>
  <c r="X63"/>
  <c r="W63"/>
  <c r="V63"/>
  <c r="U63"/>
  <c r="T63"/>
  <c r="S63"/>
  <c r="R63"/>
  <c r="AA62"/>
  <c r="Y62"/>
  <c r="X62"/>
  <c r="W62"/>
  <c r="V62"/>
  <c r="U62"/>
  <c r="T62"/>
  <c r="S62"/>
  <c r="R62"/>
  <c r="AA56"/>
  <c r="Y56"/>
  <c r="X56"/>
  <c r="W56"/>
  <c r="V56"/>
  <c r="U56"/>
  <c r="T56"/>
  <c r="S56"/>
  <c r="R56"/>
  <c r="AA52"/>
  <c r="Y52"/>
  <c r="X52"/>
  <c r="W52"/>
  <c r="V52"/>
  <c r="U52"/>
  <c r="T52"/>
  <c r="S52"/>
  <c r="R52"/>
  <c r="AA50"/>
  <c r="Y50"/>
  <c r="X50"/>
  <c r="W50"/>
  <c r="V50"/>
  <c r="U50"/>
  <c r="T50"/>
  <c r="S50"/>
  <c r="R50"/>
  <c r="AA49"/>
  <c r="Y49"/>
  <c r="X49"/>
  <c r="W49"/>
  <c r="U49"/>
  <c r="T49"/>
  <c r="S49"/>
  <c r="AA47"/>
  <c r="Y47"/>
  <c r="X47"/>
  <c r="W47"/>
  <c r="U47"/>
  <c r="T47"/>
  <c r="S47"/>
  <c r="R47"/>
  <c r="AA46"/>
  <c r="Y46"/>
  <c r="X46"/>
  <c r="W46"/>
  <c r="V46"/>
  <c r="U46"/>
  <c r="T46"/>
  <c r="S46"/>
  <c r="R46"/>
  <c r="AA45"/>
  <c r="Y45"/>
  <c r="X45"/>
  <c r="W45"/>
  <c r="V45"/>
  <c r="U45"/>
  <c r="T45"/>
  <c r="S45"/>
  <c r="R45"/>
  <c r="AA44"/>
  <c r="Y44"/>
  <c r="X44"/>
  <c r="W44"/>
  <c r="V44"/>
  <c r="U44"/>
  <c r="T44"/>
  <c r="S44"/>
  <c r="R44"/>
  <c r="AA42"/>
  <c r="X42"/>
  <c r="U42"/>
  <c r="T42"/>
  <c r="S42"/>
  <c r="R42"/>
  <c r="AA41"/>
  <c r="Y41"/>
  <c r="X41"/>
  <c r="W41"/>
  <c r="V41"/>
  <c r="U41"/>
  <c r="T41"/>
  <c r="S41"/>
  <c r="R41"/>
  <c r="AA39"/>
  <c r="Y39"/>
  <c r="X39"/>
  <c r="W39"/>
  <c r="V39"/>
  <c r="U39"/>
  <c r="T39"/>
  <c r="S39"/>
  <c r="R39"/>
  <c r="AA38"/>
  <c r="Y38"/>
  <c r="X38"/>
  <c r="W38"/>
  <c r="V38"/>
  <c r="U38"/>
  <c r="T38"/>
  <c r="S38"/>
  <c r="R38"/>
  <c r="AA37"/>
  <c r="X37"/>
  <c r="AA36"/>
  <c r="Y36"/>
  <c r="X36"/>
  <c r="W36"/>
  <c r="V36"/>
  <c r="U36"/>
  <c r="T36"/>
  <c r="S36"/>
  <c r="R36"/>
  <c r="AA35"/>
  <c r="Y35"/>
  <c r="X35"/>
  <c r="W35"/>
  <c r="V35"/>
  <c r="U35"/>
  <c r="T35"/>
  <c r="S35"/>
  <c r="R35"/>
  <c r="AA34"/>
  <c r="Y34"/>
  <c r="X34"/>
  <c r="W34"/>
  <c r="V34"/>
  <c r="U34"/>
  <c r="T34"/>
  <c r="S34"/>
  <c r="R34"/>
  <c r="AA33"/>
  <c r="Y33"/>
  <c r="X33"/>
  <c r="W33"/>
  <c r="V33"/>
  <c r="U33"/>
  <c r="T33"/>
  <c r="S33"/>
  <c r="R33"/>
  <c r="AA31"/>
  <c r="Y31"/>
  <c r="X31"/>
  <c r="W31"/>
  <c r="V31"/>
  <c r="U31"/>
  <c r="T31"/>
  <c r="S31"/>
  <c r="R31"/>
  <c r="AA30"/>
  <c r="Y30"/>
  <c r="X30"/>
  <c r="W30"/>
  <c r="V30"/>
  <c r="U30"/>
  <c r="T30"/>
  <c r="S30"/>
  <c r="R30"/>
  <c r="AA29"/>
  <c r="Y29"/>
  <c r="X29"/>
  <c r="W29"/>
  <c r="V29"/>
  <c r="U29"/>
  <c r="T29"/>
  <c r="S29"/>
  <c r="R29"/>
  <c r="AA28"/>
  <c r="Y28"/>
  <c r="X28"/>
  <c r="W28"/>
  <c r="V28"/>
  <c r="U28"/>
  <c r="T28"/>
  <c r="S28"/>
  <c r="R28"/>
  <c r="AA27"/>
  <c r="Y27"/>
  <c r="X27"/>
  <c r="W27"/>
  <c r="V27"/>
  <c r="U27"/>
  <c r="T27"/>
  <c r="S27"/>
  <c r="R27"/>
  <c r="AA26"/>
  <c r="Y26"/>
  <c r="X26"/>
  <c r="W26"/>
  <c r="V26"/>
  <c r="U26"/>
  <c r="T26"/>
  <c r="S26"/>
  <c r="R26"/>
  <c r="AA23"/>
  <c r="Y23"/>
  <c r="X23"/>
  <c r="W23"/>
  <c r="V23"/>
  <c r="U23"/>
  <c r="T23"/>
  <c r="S23"/>
  <c r="R23"/>
  <c r="AA22"/>
  <c r="Y22"/>
  <c r="X22"/>
  <c r="W22"/>
  <c r="V22"/>
  <c r="U22"/>
  <c r="T22"/>
  <c r="S22"/>
  <c r="R22"/>
  <c r="AA17"/>
  <c r="Y17"/>
  <c r="X17"/>
  <c r="W17"/>
  <c r="V17"/>
  <c r="U17"/>
  <c r="T17"/>
  <c r="S17"/>
  <c r="R17"/>
  <c r="AA16"/>
  <c r="X16"/>
  <c r="U16"/>
  <c r="T16"/>
  <c r="S16"/>
  <c r="R16"/>
  <c r="AA13"/>
  <c r="Y13"/>
  <c r="X13"/>
  <c r="W13"/>
  <c r="V13"/>
  <c r="U13"/>
  <c r="T13"/>
  <c r="S13"/>
  <c r="R13"/>
  <c r="AA11"/>
  <c r="Y11"/>
  <c r="X11"/>
  <c r="W11"/>
  <c r="V11"/>
  <c r="U11"/>
  <c r="T11"/>
  <c r="S11"/>
  <c r="R11"/>
  <c r="AA7"/>
  <c r="Y7"/>
  <c r="X7"/>
  <c r="W7"/>
  <c r="V7"/>
  <c r="U7"/>
  <c r="T7"/>
  <c r="S7"/>
  <c r="R7"/>
  <c r="AD49"/>
  <c r="R49"/>
  <c r="R48"/>
  <c r="AD48"/>
  <c r="AD314" s="1"/>
  <c r="AD4" s="1"/>
  <c r="Q3" s="1"/>
</calcChain>
</file>

<file path=xl/comments1.xml><?xml version="1.0" encoding="utf-8"?>
<comments xmlns="http://schemas.openxmlformats.org/spreadsheetml/2006/main">
  <authors>
    <author>User</author>
  </authors>
  <commentList>
    <comment ref="J73" authorId="0">
      <text>
        <r>
          <rPr>
            <sz val="9"/>
            <color indexed="81"/>
            <rFont val="Tahoma"/>
            <family val="2"/>
            <charset val="204"/>
          </rPr>
          <t>Дюспо (Dewspo) – это плотный, мягкий на ощупь, легкий материал из полиэстеровых волокон. Дюспа характеризуется отличными воздухопроницаемыми и ветрозащитными свойствами. Ткани дюспа применяются для производства верхней (курток, плащей, пуховиков), спортивной и детской одежды.</t>
        </r>
      </text>
    </comment>
  </commentList>
</comments>
</file>

<file path=xl/sharedStrings.xml><?xml version="1.0" encoding="utf-8"?>
<sst xmlns="http://schemas.openxmlformats.org/spreadsheetml/2006/main" count="1487" uniqueCount="1058">
  <si>
    <t>Грудная стяжка</t>
  </si>
  <si>
    <t>Раздел 1. Рюкзаки туристские с жесткой спиной и регулируемой подвеской.</t>
  </si>
  <si>
    <t>Раздел 3. Рюкзаки серии "Алтай"</t>
  </si>
  <si>
    <t>пара</t>
  </si>
  <si>
    <t>ремень 25мм</t>
  </si>
  <si>
    <t>1шт</t>
  </si>
  <si>
    <t>1 шт</t>
  </si>
  <si>
    <t>Раздел 5. Одежда.</t>
  </si>
  <si>
    <t>Сordura, Oxford Nl</t>
  </si>
  <si>
    <t>Раздел 7. Мешки компрессионные и упаковочные.</t>
  </si>
  <si>
    <t>Нейлон+тентов.</t>
  </si>
  <si>
    <t>Мешочек универсальный</t>
  </si>
  <si>
    <t>тонк.капрон</t>
  </si>
  <si>
    <t>Коврик - "гармошка" 8 слож</t>
  </si>
  <si>
    <t>Сиденье пенное 15мм Терра</t>
  </si>
  <si>
    <t>25*30см</t>
  </si>
  <si>
    <t>85*36*17см</t>
  </si>
  <si>
    <t>Санки-волокуши двусторонние 50л</t>
  </si>
  <si>
    <t>Раздел 6. Рюкзаки городские и детские.</t>
  </si>
  <si>
    <t xml:space="preserve">Бахилы-"фонарик" без молнии </t>
  </si>
  <si>
    <t>Сиденье пенное Макси 15мм Терра</t>
  </si>
  <si>
    <t>Куртка-анорак "Бриз" мембрана</t>
  </si>
  <si>
    <t>Мешочек со шнурками</t>
  </si>
  <si>
    <t>полифом 3010</t>
  </si>
  <si>
    <t>полифом 3015</t>
  </si>
  <si>
    <t>Носки туристские</t>
  </si>
  <si>
    <t>Шлем-маска</t>
  </si>
  <si>
    <t>Бандана флис</t>
  </si>
  <si>
    <t>Шапочка с отворотом</t>
  </si>
  <si>
    <t>Шарф</t>
  </si>
  <si>
    <t>нейлон 210 PU</t>
  </si>
  <si>
    <t>Жилет сигнальный (судейский)</t>
  </si>
  <si>
    <t>ООО "Свободное движение"- офис: 191024 Санкт-Петербург, ул. Дегтярная 5-7,</t>
  </si>
  <si>
    <t>ООО "Свободное движение" предоставляет ГАРАНТИЮ 1 ГОД</t>
  </si>
  <si>
    <t>на всю продукцию от любых повреждений, вызваннных дефектами производства.</t>
  </si>
  <si>
    <t xml:space="preserve">Бахилы с галошами </t>
  </si>
  <si>
    <t>Сиденье пенное 12 мм плотное</t>
  </si>
  <si>
    <t>Сумка поясная с сеткой</t>
  </si>
  <si>
    <t>велькро, ППЭ</t>
  </si>
  <si>
    <t>Чехол-тент для велосипеда XL</t>
  </si>
  <si>
    <t>полифом 3010+ткань Nylon</t>
  </si>
  <si>
    <t>167*117см</t>
  </si>
  <si>
    <t>145*98см</t>
  </si>
  <si>
    <t>Polycordura 600PVC</t>
  </si>
  <si>
    <t>Рукавицы-верхонки</t>
  </si>
  <si>
    <t xml:space="preserve">Оттяжка универсальная </t>
  </si>
  <si>
    <t>ремень 45см 25мм</t>
  </si>
  <si>
    <t>Чехол  для лыж универсальный</t>
  </si>
  <si>
    <t>Nylon 210PU</t>
  </si>
  <si>
    <t>Чехол-тент для велосипеда L</t>
  </si>
  <si>
    <t>33*24см</t>
  </si>
  <si>
    <t>прозрачный пластик</t>
  </si>
  <si>
    <t>Nylon 210 PU</t>
  </si>
  <si>
    <t>Ремень 2м с пряжкой багажн.Utility Strap</t>
  </si>
  <si>
    <t>S, L, XL</t>
  </si>
  <si>
    <t>S, M, L, XL</t>
  </si>
  <si>
    <t>Связка для г/лыж (пара)</t>
  </si>
  <si>
    <t>Варежки флисовые</t>
  </si>
  <si>
    <t>Сумка поясная A-Race Non Stop</t>
  </si>
  <si>
    <t>Санки-волокуши двусторонние 70л</t>
  </si>
  <si>
    <t>110*36*17см</t>
  </si>
  <si>
    <t>54,56,58</t>
  </si>
  <si>
    <t>35-46</t>
  </si>
  <si>
    <t>Сумка транспортная (баул "Джипер"</t>
  </si>
  <si>
    <t>р-р 25-33</t>
  </si>
  <si>
    <t>полифом 3008</t>
  </si>
  <si>
    <t>Сумка поясная A-Race - 1</t>
  </si>
  <si>
    <t>Сумка поясная A-Race - 2</t>
  </si>
  <si>
    <t>под 1 флягу</t>
  </si>
  <si>
    <t>под 2 фляги</t>
  </si>
  <si>
    <t xml:space="preserve">Резинки для фиксации коврика </t>
  </si>
  <si>
    <t>лента эластичная 25мм</t>
  </si>
  <si>
    <t>Компресс-рюкзак 20 л</t>
  </si>
  <si>
    <t>Сordura 1000D</t>
  </si>
  <si>
    <t>Раздел 9. Велоаксессуары</t>
  </si>
  <si>
    <t>Раздел 8. Сумки, сумки поясные, кошельки</t>
  </si>
  <si>
    <t>78х61х32 см</t>
  </si>
  <si>
    <t>Велосумка Клёст 1 подрамная</t>
  </si>
  <si>
    <t>Велосумка Клёст 2 подрамная</t>
  </si>
  <si>
    <t>Велосумка Клёст 7л на багажник</t>
  </si>
  <si>
    <t>лямки с поясом и карабинчиками</t>
  </si>
  <si>
    <t>Компресс-мешок 4 затяжки</t>
  </si>
  <si>
    <t>Компресс-мешок 5 затяжек</t>
  </si>
  <si>
    <t>Компресс-мешок 6 затяжек</t>
  </si>
  <si>
    <t>Nylon taffeta 190T PU</t>
  </si>
  <si>
    <t>Раздел 4. Аксессуары для рюкзаков</t>
  </si>
  <si>
    <t>Жилет Промо на молнии</t>
  </si>
  <si>
    <t xml:space="preserve">Велорюкзак Пегас 50 </t>
  </si>
  <si>
    <t xml:space="preserve">Велорюкзак Пегас 80 </t>
  </si>
  <si>
    <t>Чехол на велорюкзак 50л</t>
  </si>
  <si>
    <t>Чехол на велорюкзак 70-90л</t>
  </si>
  <si>
    <t>Чехол для лыж Эконом 200х25 см без ручки</t>
  </si>
  <si>
    <t>Чехол для б/лыж Лайт ПВХ 175см</t>
  </si>
  <si>
    <t>Чехол для б/лыж Лайт ПВХ 195 см</t>
  </si>
  <si>
    <t>Чехол для б/лыж Лайт ПВХ 210 см</t>
  </si>
  <si>
    <t>Ремень 20мм запасной для креплений,пара</t>
  </si>
  <si>
    <t>Ремень 25мм запасной для креплений,пара</t>
  </si>
  <si>
    <t>Чехол Маршрут (для скл палок)</t>
  </si>
  <si>
    <t>Чехол Викинг с клапаном 85/97см</t>
  </si>
  <si>
    <t>Аптечка S Терра</t>
  </si>
  <si>
    <t>Аптечка М Терра</t>
  </si>
  <si>
    <t>Коврик-сумка пляжная трансформер</t>
  </si>
  <si>
    <t>Коврик тур. 8мм с кольцами 180х50</t>
  </si>
  <si>
    <t>Коврик укладочный/парашютный</t>
  </si>
  <si>
    <t>Чехол на шлем L парашютный</t>
  </si>
  <si>
    <t>Пояс для грузов черный S, L</t>
  </si>
  <si>
    <t>Папка для документов (А5) Sky Drive</t>
  </si>
  <si>
    <t>лента с флажками</t>
  </si>
  <si>
    <t>100м</t>
  </si>
  <si>
    <t>Мешочек из сетки универсальный</t>
  </si>
  <si>
    <t>сетка</t>
  </si>
  <si>
    <t>проц</t>
  </si>
  <si>
    <t>до 210 см</t>
  </si>
  <si>
    <t>Коврик ижевский 2 сл ППЭ 2008 "Турист 8"</t>
  </si>
  <si>
    <t>Чехол для котла 10л</t>
  </si>
  <si>
    <t>Чехол для котла 5л</t>
  </si>
  <si>
    <t>30*16*40см</t>
  </si>
  <si>
    <t>23*12*35см</t>
  </si>
  <si>
    <t>Контейнер навесной 7л</t>
  </si>
  <si>
    <t>Контейнер навесной 4л для кошек Эльбрус</t>
  </si>
  <si>
    <t>Чехол VeloTravel (Вело-Трэвэл) L</t>
  </si>
  <si>
    <t>Чехол VeloTravel (Вело-Трэвэл) XL</t>
  </si>
  <si>
    <t>Санки-волокуши двусторонние 100л</t>
  </si>
  <si>
    <t>Коврик - "гармошка" 8 слож х/б</t>
  </si>
  <si>
    <t>полифом 3010+ткань х/б и Nylon</t>
  </si>
  <si>
    <t>изолон 1504+ ткань х/б и Nylon</t>
  </si>
  <si>
    <t>р 56,58</t>
  </si>
  <si>
    <t>Связки "манжеты" для бег/лыж, пара</t>
  </si>
  <si>
    <t xml:space="preserve">Чехол для палок "Манго 70" 3слож 70см </t>
  </si>
  <si>
    <t xml:space="preserve">Чехол для палок "Манго 90" 2слож 90см </t>
  </si>
  <si>
    <t>Подвесная система для санок-волокуш</t>
  </si>
  <si>
    <t>до158см</t>
  </si>
  <si>
    <t>до185см</t>
  </si>
  <si>
    <t>Коврик тур. 8мм с кольцами 180х75</t>
  </si>
  <si>
    <t>Чехол под коврик 15мм с лямкой</t>
  </si>
  <si>
    <t>180х115 см</t>
  </si>
  <si>
    <t>160х100 см</t>
  </si>
  <si>
    <t>100*45*25 см</t>
  </si>
  <si>
    <t>Чехол Лайт 130 см Терра</t>
  </si>
  <si>
    <t>Чехол Лайт 140 см Терра</t>
  </si>
  <si>
    <t>Чехол  для г/лыж  Драйв 150см</t>
  </si>
  <si>
    <t>Чехол  для г/лыж  Драйв 160см</t>
  </si>
  <si>
    <t>Чехол  для г/лыж  Драйв 170см</t>
  </si>
  <si>
    <t>Чехол  для г/лыж  Драйв 180см</t>
  </si>
  <si>
    <t>Чехол  для г/лыж  Драйв 190см</t>
  </si>
  <si>
    <t>рост цены в 2018 г</t>
  </si>
  <si>
    <t>цена стоит с 2016 г</t>
  </si>
  <si>
    <t>Пончо-тент (плащ-палатка)</t>
  </si>
  <si>
    <t>Плащ-анорак</t>
  </si>
  <si>
    <t>Гамаши "Альпинист" Терра</t>
  </si>
  <si>
    <t xml:space="preserve"> Дюспо (Dewspo)</t>
  </si>
  <si>
    <t>мембрана Finetex 5000/5000мм</t>
  </si>
  <si>
    <t>Трос нерж. мягкий 7X19 А4 2 мм</t>
  </si>
  <si>
    <t xml:space="preserve"> 46х16 см </t>
  </si>
  <si>
    <t>Чехол для ростовых палок универсальный</t>
  </si>
  <si>
    <t xml:space="preserve">Чехол для палок "Радость 75" 3слож 75см </t>
  </si>
  <si>
    <t xml:space="preserve">Чехол для палок "Радость 90" 2слож 90см </t>
  </si>
  <si>
    <t>Коврик рулонный 10мм 180х50 с кольцами</t>
  </si>
  <si>
    <t>Коврик рулонный 10мм 180х60 с кольцами</t>
  </si>
  <si>
    <t>Коврик рулонный 10мм 200х60 с кольцами</t>
  </si>
  <si>
    <t>Коврик рулонный 10мм 180х75 с кольцами</t>
  </si>
  <si>
    <t>Коврик рулонный 15мм 180х50 см с кольцами</t>
  </si>
  <si>
    <t>Коврик рулонный 15мм 180х60 см с кольцами</t>
  </si>
  <si>
    <t>Коврик рулонный 15мм 180х75 см с кольцами</t>
  </si>
  <si>
    <t>Коврик рулонный 15мм 200х75 см с кольцами</t>
  </si>
  <si>
    <t>Коврик рулонный 10мм 200х75 с кольцами</t>
  </si>
  <si>
    <t>изолон 2008</t>
  </si>
  <si>
    <t>Волчатник 100 м лента сигнальная флажковая</t>
  </si>
  <si>
    <t xml:space="preserve">Чехол для палок "Чехол Манго Z-poles" </t>
  </si>
  <si>
    <t>Легендница на руку OneGo 8*20см бок.загр</t>
  </si>
  <si>
    <t>8*20см</t>
  </si>
  <si>
    <t>Polycordura 600PVC, прозрачный пластик</t>
  </si>
  <si>
    <t xml:space="preserve">Раздел 10. Волокуши. </t>
  </si>
  <si>
    <t xml:space="preserve">Раздел 11. Чехлы для лыж. </t>
  </si>
  <si>
    <t>Раздел 12. Прочее</t>
  </si>
  <si>
    <t>Раздел 14. Парашютное снаряжение.</t>
  </si>
  <si>
    <t>Трос костровой 2мм с 3 цепочками Терра</t>
  </si>
  <si>
    <t>98*26*26 см, 70 л</t>
  </si>
  <si>
    <t>Раздел 13. Коврики, сидушки</t>
  </si>
  <si>
    <t>Сумка-баул 70 л "Инструктор" для палок складных</t>
  </si>
  <si>
    <t>рост с 9/04/2019</t>
  </si>
  <si>
    <t>Сумка для г/лыж бот ЛАЙТ S/M Терра 36-42</t>
  </si>
  <si>
    <t>Сумка для г/лыж бот ЛАЙТ L/XL Терра 42-46</t>
  </si>
  <si>
    <t>Nylon PU</t>
  </si>
  <si>
    <t>Polycordura 600PU</t>
  </si>
  <si>
    <t>Фото</t>
  </si>
  <si>
    <t>Однообъёмный мягкий рюкзак большой вместительности. Укреплённая ППЭ, вентилируемая спина.</t>
  </si>
  <si>
    <t>Туристский мягкий однообъёмный рюкзак средней вместительности. С развитой системой внешней подвески снаряжения. Большой карман на фасаде</t>
  </si>
  <si>
    <t>Туристский мягкий однообъёмный рюкзак большой вместительности. С развитой системой внешней подвески снаряжения. Боковые вспухающие карманы. С спину вставлен съёмный лист ППЭ 8мм</t>
  </si>
  <si>
    <t>Раздел 2. Рюкзаки туристские походные.</t>
  </si>
  <si>
    <t>Туристский мягкий однообъёмный рюкзак большой вместительности. С развитой системой внешней подвески снаряжения. Боковые вспухающие карманы. Плотная ткань.</t>
  </si>
  <si>
    <t>Рюкзак с поролоновыми  подушками под спину и пояс, крепление под ледовый инструмент, веревки</t>
  </si>
  <si>
    <t xml:space="preserve">"Взрослый" рюкзак для юных путешественников.Регулировка от ребенка 6 лет до взрослого.
</t>
  </si>
  <si>
    <t>Предназначен для переноски парашютного снаряжения. Отдельный «карман» для парашутной системы</t>
  </si>
  <si>
    <t>Рюкзак для актвного отдыха. Поролоновые подушки под лямки и спину.Точка подвеса лямок: Фиксированная</t>
  </si>
  <si>
    <t>Рюкзак для активного отдыха. Горнолыжные ботинки легко помещаются. Грудная стяжка. Стяжки дна</t>
  </si>
  <si>
    <t>Очень простой рюкзак максимально удешевленной конструкции. Очень любим дачниками.Имеет один фасадный карман.</t>
  </si>
  <si>
    <t>Очень простой рюкзак максимально удешевленной конструкции.
Имеет три кармана: один фасадный и два боковых.
Очень любим дачниками.</t>
  </si>
  <si>
    <t xml:space="preserve">Один объемный карман на фасаде, два кармана по боковым сторонам, внутренний карман вдоль спины.Спинка дублированная пенополиэтиленом.
Ручка – на спине между лямок.
</t>
  </si>
  <si>
    <t>Очень просто рюкзак с усилением на спине из пенополиэтилена. Имеет три внешних кармана: один фасадный и два боковых. Один внутренний карман на молнии для документов</t>
  </si>
  <si>
    <t>Чехол-накидка от дождя и грязи на рюкзак. Светоотражающая полоса шириной 25мм пришита поперёк всего чехла. По периметру стягивается эластичным шнуром со стопором. Логотип на заказ</t>
  </si>
  <si>
    <t>Чехол-накидка от дождя и грязи на рюкзак . Удобный карман для упаковки. Светоотражающая полоса (кроме расцветок камуфляж и олива)</t>
  </si>
  <si>
    <t xml:space="preserve">Светоотражающая полоса.
Фиксация эластичным шнуром со стопором по контуру. Пришит карман с клапаном на липучке для упаковки чехла после дождя
</t>
  </si>
  <si>
    <t xml:space="preserve">Водонепроницаемый герметичный мешок для защиты вещей от воды. Тонкий и легкий. Для упаковки внутри рюкзака
</t>
  </si>
  <si>
    <t>нет фото</t>
  </si>
  <si>
    <t>На рюкзаках Терра встегивается в лямку - служит для оттягивания лямки руками. Может быть использована для удлинения боковых стяжек</t>
  </si>
  <si>
    <t xml:space="preserve">Стяжка для плечевых лямок рюкзака.
Эластичная резинка стяжки позволяет свободно двигаться. </t>
  </si>
  <si>
    <t>Простая конструкция. Большой карман на груди.Куртка очень компактно упаковывается в свой карман, внутри которого есть петля.Упаковку можно повесить на руку. Разнообразные цветовые сочетания</t>
  </si>
  <si>
    <t>Чехол для кошек на молнии с двумя замками. Имеется ручка для переноски. Пряжки для пристегивания к рюкзаку</t>
  </si>
  <si>
    <t xml:space="preserve">Накидка от дождя и тент для ночлега. Два в одном. </t>
  </si>
  <si>
    <t>Плащ с рукавами, надеваемый через голову, капюшон с козырьком и шнуровой затяжкой. Верхние щвы герметизированы.</t>
  </si>
  <si>
    <t>Очень легкие (230г пара) и компактные «гамаши-фонарики» из дышащей и непромокаемой ткани. Модель позволяет использовать снизу и ПВХ-ленту (комплектуется) и съёмный нержавеющий тросик для камней (приобретается отдельно)</t>
  </si>
  <si>
    <t xml:space="preserve">Отсутствие молнии повышает надежность изделия и уменьшает его вес.Верхняя затяжка-шнурок со стопором фиксируется наверху под коленкой и поэтому не сползает.
</t>
  </si>
  <si>
    <t>Застежка-молния сзади. Используется САПОЖНАЯ молния. Светоотражающая лента. Под коленом фиксируются ремнем с пряжкой-защелкой. Латексная лента препятствует соскальзыванию. Сконструирован по форме ноги.</t>
  </si>
  <si>
    <t xml:space="preserve">Обозначение участников промо-акций. Влаговетрозащита. Нанесение логотипа по заказу на спине и спереди.Жилет застегивается спереди на молнию, по бокам регулируется с помощью ремней и пряжек
</t>
  </si>
  <si>
    <t>Теплые, мягкие.
Легко стираются, быстро сохнут.
Различные цвета.</t>
  </si>
  <si>
    <t>Двухслойная, двухсторонняя.
Застежка - липучка.
Прикрывает уши полностью.</t>
  </si>
  <si>
    <t>Двухслойная, двухсторонняя,
с застежкой</t>
  </si>
  <si>
    <t>Для защиты лица от обморожения. Для зимних походов в горных, безлесных районах и на открытых водоемах.Однослойная шапка-маска с прорезью для глаз. Края обработаны оверлоком.</t>
  </si>
  <si>
    <t>Шарф обработан по краю оверлоком в цвет ткани. Комплект можно дополнить флисовыми шапкой и варежками. Вышивка логотипа по желанию заказчика.</t>
  </si>
  <si>
    <t>Компактный рюкзак под аквасистему и минимум вещей для приключенческих гонок, бега по пересеченной местности, мультиспорта.Карманы для еды на поясе! Свисток на пряжке грудной стяжки. (Гидратор приобретается отдельно)</t>
  </si>
  <si>
    <t>Изящный рюкзачок со скрытым в спине карманом.  Два боковых открытых кармана под бутылочки с водой, перчатки, и шоколадки. ТРИ внутренних кармашка превращают рюкзачок в маленький органайзер.</t>
  </si>
  <si>
    <t xml:space="preserve">Компактный городской рюкзак с отделением для ноутбука </t>
  </si>
  <si>
    <t>Два основных отделения.Спина рюкзака укреплена пенополиэтиленом. Вдоль спины подушки из пенополиэтилена и объёмной сетки air-mesh для равномерного распределения нагрузки и вентиляции вдоль спины</t>
  </si>
  <si>
    <t>Простой городской рюкзак компактный и вместительный с одним карманом на фасаде. Спина и дно рюкзака укреплены пенополиэтиленом</t>
  </si>
  <si>
    <t>Городской рюкзак с отделением для ноутбука. Карман на молнии на фасаде с внутренним кармашком на молнии. Мягкая спина с объемной сеткой AirMesh</t>
  </si>
  <si>
    <t>Городской рюкзак. Большой карман для документов A4 вдоль спины с отдельным входом на молнии. На фасаде расположены объемный карман на молнии, плоский карман из сетки и стяжки-резинки для крепления вещей.</t>
  </si>
  <si>
    <t>Объемный карман с дополнительным карманом на фасаде. Большое отделение на молнии вдоль спины для бумаг. Боковые открытые карманы. Спина укреплена пенополиэтиленом</t>
  </si>
  <si>
    <t>Используется для плотной упаковки спальных мешков и личных вещей. Ручки на торцах для удобства вынимания вещей из компресс-мешка и для вынимания компресс-мешка из рюкзака.</t>
  </si>
  <si>
    <t xml:space="preserve">Используется для плотной упаковки спальных мешков и личных вещей.
Оригинальная конструкция позволяет использовать его как легкий рюкзачок для непродолжительных радиальных выходов с небольшим грузом 
Быстрый доступ в мешок благодаря фастексам.
</t>
  </si>
  <si>
    <t xml:space="preserve">Мешочек с затяжкой для разных мелочей: под посуду - "жорчик", предметы гигиены - "мойчик" и т.д.
</t>
  </si>
  <si>
    <t xml:space="preserve">Вентилируемая упаковка. Можно паковать сырые и мокрые вещи. Хорошо видно содержимое мешка через ячейки. 
</t>
  </si>
  <si>
    <t>Мешок цилиндрической формы с круглым донышком. За ручку удобно крепить чехол к рюкзаку.</t>
  </si>
  <si>
    <t xml:space="preserve">Для соревнований и тренировок по ориентированию, лыжным гонкам, велоспорту, приключенческим гонкам. Два вместительных отделения общим объемом 2л. Два сетчатых наружных кармана
</t>
  </si>
  <si>
    <t>Для соревнований и тренировок по ориентированию, лыжным гонкам, велоспорту, приключенческим гонкам. Два отделение-чехла с затяжками для двух фляг или термоса. Два кармана с клапаном под телефон (рацию, навигатор)</t>
  </si>
  <si>
    <t>Сумка имеет достаточно вместительный карман с дополнительным карманом из сетки.Отделение-чехол для фляги или термоса имеет наклон! не имеет затяжки! Это дает возможность не останавливаясь</t>
  </si>
  <si>
    <t>Кошелек для скрытого ношения на шее денег и документов. Отделение на молнии для денег и отделение на липучке для документов. Наружный кармашек из сетки. Шнурок убирается внутрь.</t>
  </si>
  <si>
    <t>Аптечка первой помощи (без медикаментов).</t>
  </si>
  <si>
    <t xml:space="preserve">Световозвращающая тесьма по боковинам и задним карманам. Объемные карманы вмещают бутыль 1,5л воды. Вместительный карман с резинкой на клапане. </t>
  </si>
  <si>
    <t>Велопланшет мягкий для удобного размещения карты на руле велосипеда. Фиксируется с помощью "липучек" на руль. Размер 33х24см (входит большинство стандартных атласов). Карту можно положить, не снимая планшет с руля</t>
  </si>
  <si>
    <t>Для быстрого закрепления карточки с легендами КП на руке спортсмена-ориентировщика. Боковая загрузка.</t>
  </si>
  <si>
    <t>Незаменимая вещь для перевозки велосипеда в поезде, в автобусе, в метро. Удобен для домашнего хранения велосипеда.</t>
  </si>
  <si>
    <t>Незаменимая вещь для перевозки велосипеда в поезде, в автобусе, в метро. Удобен для домашнего хранения велосипеда. Максимально простая конструкция - минимальный вес и цена. Опорный карман для вилки из более плотной ткани.</t>
  </si>
  <si>
    <t>Сумка для упаковки складного велосипеда и перевозки его в транспорте. Снабжена ручками и съемным плечевым ремнем. Компактно убирается в свой наружный карман. В упакованном виде удобно крепится на багажнике велосипеда с помощью двух пряжек. Имеет дополнительный карман для плечевого ремня и других полезных мелочей.</t>
  </si>
  <si>
    <t>Компактный велочехол со съемным укрепленным карманом под вилку. Лямки и ручки для переноски. Съемный карман под вилку укреплен пенополиэтиленом.Мешочек для упаковки чехла в комплекте.</t>
  </si>
  <si>
    <t>Компактен. Позволяет быстро закрывать грязный низ велосипеда при заходе в помещение, транспорт. Чехол закрывает только колеса. Верхний край чехла закрепляется застежкой велькро. Велочехол упаковыется во вшитую сумочку</t>
  </si>
  <si>
    <t xml:space="preserve">Для перевозки вещей на багажнике велосипеда </t>
  </si>
  <si>
    <t>Сумка крепится к раме велосипеда с помощью застежки-велькро (липучки).Одно отделение на молнии. Дно усилено от протирания вторым слоем ткани. Для безопасности на дороге - светоотражающая лента с двух сторон.</t>
  </si>
  <si>
    <t>Для перевозки грузов волоком по снежно-ледовому покрытию. Область применения лыжный туризм, зимний велотуризм, кайттуризм, зимняя рыбалка. Особенности конструкции: имеют две скользящие стороны</t>
  </si>
  <si>
    <t xml:space="preserve">Санки - двусторонние, поэтому в случае переворота не требуется ставить их на место. Да и изнашиваются в два раза дольше. Санки-волокуши отлично подходят для переноски груза волоком по пересечёной и гористой местности. Они также подойдут Для прогулок и походов под кайтом
</t>
  </si>
  <si>
    <t>Четыре пары металлических прочных пряжек позволяют крепить подвесную систему или дополнительный груз. Санки-волокуши укомплектованы жёстким пенополиэтиленом, защищаюм санки от истирания. Санки одинаково скользят на обеих сторонах, поэтому не переворот не вызывает проблем</t>
  </si>
  <si>
    <t>Подвесная система с лямками и поясом для переноски и буксировки саней-волокуш или других закреплённых на ней грузов. Система имеет 4 пряжки с карабинами для крепления к волокушам "Терра".</t>
  </si>
  <si>
    <t>Длина регулируется до 210 см. Лыжный чехол подходит для двух комплектов беговых лыж с палками. Минимальный вес, максимальная компактность. Вертикальная загрузка лыж.</t>
  </si>
  <si>
    <t>Чехол застегивается на молнию по всей длине. Две ручки для переноса. Две стяжки на фастексах.</t>
  </si>
  <si>
    <t>Для 2-3 пар горных или до 5-6 пар беговых лыж с палками (или лыжи + вещи). Горизонтальная загрузка лыж. Застежка-молния, два замка. Две ручки для переноски на плече. Стяжные ремни с пряжками-защелками.</t>
  </si>
  <si>
    <t>Чехол полностью выложен поглощающим удары материалом (газонаполненный пенополиэтилен НПЭ Порилекс). Внутренняя подкладка – невпитывающий влагу серебристый материал (Ютафол). Удобные ручки на торцах – переносить и поднимать вдвоём</t>
  </si>
  <si>
    <t>Лямки на обоих плечах позволяют удобно носить лыжи за спиной . Лямки трансформируются в ручки – можно сдвинуть мягкие накладки, состегнуть их и носить на одном плече. Чехол рассчитан на одну пару лыж и пало</t>
  </si>
  <si>
    <t xml:space="preserve">
В чехол можно поместить до двух комплектов снаряжения. Два отделения с независимым входом для горнолыжных ботинок. Лыжи и палки закрепляются внутренними лентами велькро.</t>
  </si>
  <si>
    <t>Возможность катить, держа за ручку. Жесткий чехол-кофр с колесами для транспортровки горных лыж, горнолыжных ботинок, палок. В чехол можно поместить до двух комплектов снаряжения. Широкая ручка для качения чехла. Два отделения с независимым входом для горнолыжных ботинок</t>
  </si>
  <si>
    <t>Прочный ремень из стропы высокой плотности.</t>
  </si>
  <si>
    <t xml:space="preserve">Удерживает лыжи, защищает поверхности лыж от трения </t>
  </si>
  <si>
    <t>Плотный пенополиэтилен защищает лыжи защищает поверхность лыж от трения друг о друга. Аккуратно продеваются по очереди лыжи."Манжета" продевается до состояния натяжения.</t>
  </si>
  <si>
    <t>Однообъёмная сумка-баул для переноски любых вещей. Застёжка-молния по всей длине верха. Ручки закреплены к дну чехла снаружи. Баул с палками можно носить за плечами как рюкзак.</t>
  </si>
  <si>
    <t>Вмещает до 2 пар ростовых палок. Регулируемый по длине ремень для переноски. Клапан на пряжке-замке подворачивается в зависимости от длины палок. Дно защищено от протирания плотным материалом.</t>
  </si>
  <si>
    <t>Простейший бюджетный чехол с регулируемой лямкой. Подходит под 3-х секционные палки. Клапан на липучке. Закрывается клапаном на застёжке "велькро" (липучке). Регулируемый на трехщелевой пряжке плечевой ремень.</t>
  </si>
  <si>
    <t>Простой чехол для трехсекционных палок для скандинавской ходьбы. Шнуровая затяжка горловины . Две лямки из шнурка позволяют комфортно переносить чехол с палками за спиной, как рюкзак.</t>
  </si>
  <si>
    <t>Простой чехол для палок для скандинавской ходьбы. Шнуровая затяжка горловины . Две лямки из шнурка позволяют комфортно переносить чехол с палками за спиной, как рюкзак</t>
  </si>
  <si>
    <t>Для переноски складных палок Z-poles. Шнуровая затяжка горловины, переходящая в шнуровые лямки, позволяет носить палки в чехле за спиной на одном или на двух плечах. Разнообразные расцветки, по заказу нанесение логотипа.</t>
  </si>
  <si>
    <t>Для переноски одной пары телескопических палок в сложенном виде. Пустой чехол можно застегнуть на поясе. Два красивых кармана на молнии. Светоотражающая отделка. Логотип по заказу.</t>
  </si>
  <si>
    <t>Симпатичный чехол для палок из красивой ткани. Светоотражатели. Кармашек на молнии. Регулируемая лямка для переноса. Низ укреплён плотной тканью</t>
  </si>
  <si>
    <t>Хлопковое полотно, сшитое конвертом. Боковой разрез 40 см от входа для удобства залезания. Позволяет реже стирать спальный мешок. Особенно актуально для прокатного снаряжения.</t>
  </si>
  <si>
    <t>Для утяжки чемоданов, для закрепления рюкзаков и баулов на багажниках, для подвески снаряжения на рюкзак и на человека.</t>
  </si>
  <si>
    <t>Разнообразные расцветки.
Петли из резинки.
Наполнитель ППЭ 3010.</t>
  </si>
  <si>
    <t xml:space="preserve">Разнообразные расцветки.
Петли из резинки.
</t>
  </si>
  <si>
    <t>Разнообразные расцветки.
Петли из резинки.</t>
  </si>
  <si>
    <t>Коврик из полиформа - хороший теплоизолятор, не впитывает влагу,
легкий, мягкий, экологически безопасен. Кольца из резинки фиксируют рулон скрутки</t>
  </si>
  <si>
    <t>На коврике можно лежать, сидеть без боязни за свое здоровье. Пенополиэтиленовый коврик - хороший теплоизолятор, не впитывает влагу, легкий, мягкий, экологически безопасен.</t>
  </si>
  <si>
    <t xml:space="preserve">Резинки для фиксации скрученного рулонного коврика </t>
  </si>
  <si>
    <t>Для комфорта и теплоизоляции тела при сидении на жестких, неровных и холодных поверхностях в туристских походах. Для раздувания костра. Выполнена в виде листа пенополиэтилена толщиной 15мм размером 35*20 см</t>
  </si>
  <si>
    <t xml:space="preserve">Резинка с пряжкой фастекс, регулируется по длине обхвата. Пенополиэтиленовое сиденье - отличный теплоизолятор и влагоизолятор.
</t>
  </si>
  <si>
    <t>Приспособление для укладки парашюта. Вставка для упора коленей усилена плотным материалом и пенополиэтиленом. Рабочая поверхность 115*50см, вставка для упора коленей 30 см. Петля для фиксации коврика на грунте</t>
  </si>
  <si>
    <t>Чехол застегивается на молнию по контуру. Плотная внешняя ткань. Внутри мягкий флис. Есть наружный карман на молнии для высотомера и перчаток, пряжка-замок</t>
  </si>
  <si>
    <t>Предназначен для компенсации недостатка веса парашютиста в соответствии с площадью купола. Кармашки на поясе наполняются мешочками со свинцовой дробью</t>
  </si>
  <si>
    <t xml:space="preserve">Плоский карман на молнии. Пластиковый карман: 155х250 мм. Карман для ручек, маркеров 150х110 мм. Карман с клапаном 150х110 мм. Жесткая конструкция папки позволяет надежно защитить документы и бумаги
</t>
  </si>
  <si>
    <t>Снегоступы складные с поперечным каркасом Монтана (Терра)</t>
  </si>
  <si>
    <t>Полоска налобная флисовая с ушами</t>
  </si>
  <si>
    <t>Полоска налобная флисовая прямая</t>
  </si>
  <si>
    <t>Костровая сетка 0,6*0,3м с чехлом</t>
  </si>
  <si>
    <t>Вкладыш флисовый в спальный мешок - кокон</t>
  </si>
  <si>
    <t xml:space="preserve">Рюкзак Кадет 70 </t>
  </si>
  <si>
    <t>Сиденье туристическое обшитое тканью (сидушка в чехле)</t>
  </si>
  <si>
    <t>42,5х28,5х1,5см</t>
  </si>
  <si>
    <t>полифом 3015, Oxford</t>
  </si>
  <si>
    <t>Сиденье в съёмном тканевом чехле Резинка с пряжкой фастекс, регулируется по длине обхвата.</t>
  </si>
  <si>
    <t>пенополиэтилен 120кг/м3</t>
  </si>
  <si>
    <t>60х30см</t>
  </si>
  <si>
    <t>180х70</t>
  </si>
  <si>
    <t>Чехол Лотос 29' (220х100см) (на колёса без разборки)</t>
  </si>
  <si>
    <t>Чехол Лотос 26' (180х70см) (на колёса без разборки)</t>
  </si>
  <si>
    <t xml:space="preserve">Сверхлегкие, сверхкомпактные, крепятся на альпинистские кошки. </t>
  </si>
  <si>
    <t>сумма м опт</t>
  </si>
  <si>
    <t>12л 35х24х14см</t>
  </si>
  <si>
    <t>полифом 3004</t>
  </si>
  <si>
    <t>Туристические теплые флисовые варежки. 
Варежка легко заправляется под рукав куртки.
Флис отводит влагу от кистей рук и сохраняет комфортную температуру тела.</t>
  </si>
  <si>
    <t>Для обозначения судей, организаторов, волонтеров на массовых мероприятиях. Нанесение на спину логотипа спонсора или другого текста методом шелкографии. Яркая расцветка и большой диапазон регулиовки размера</t>
  </si>
  <si>
    <t>Планшет для карты с креплением на руль или на шею</t>
  </si>
  <si>
    <t>Костровая сетка 0,6*0,44м с чехлом</t>
  </si>
  <si>
    <t>60х44см</t>
  </si>
  <si>
    <t>Ремень эластичный 1м 30мм с фастексом</t>
  </si>
  <si>
    <t xml:space="preserve">Коврик тур. 4мм с кольцами 200х150 </t>
  </si>
  <si>
    <t>Коврик широкий двух-трёхместный на всю палатку. Дополонительный комфорт, тепло и защита надувных ковриков.</t>
  </si>
  <si>
    <t>Радиус 18, рюкзак-навеска</t>
  </si>
  <si>
    <t>Городской рюкзак. А также навесной к рюкзаку Йети 90, рюкзаку Йети 120</t>
  </si>
  <si>
    <t>Чехол для обуви с карманом 42*34</t>
  </si>
  <si>
    <t>42*34 см</t>
  </si>
  <si>
    <t>d17*66см</t>
  </si>
  <si>
    <t>d20*65см</t>
  </si>
  <si>
    <t>Сумка дорожная (баул ПР) 110л</t>
  </si>
  <si>
    <t>Теплый головной убор c завязками на затылке</t>
  </si>
  <si>
    <t>Polyester oxford 900D</t>
  </si>
  <si>
    <t>Polyester oxford 600D</t>
  </si>
  <si>
    <t>Nylon 300D RS PU</t>
  </si>
  <si>
    <t>Рюкзак Йети 120 СУПЕР</t>
  </si>
  <si>
    <t>Рюкзак Йети 90 супер</t>
  </si>
  <si>
    <t>20х27х2 см</t>
  </si>
  <si>
    <t>25х30х20 см</t>
  </si>
  <si>
    <t>2 метра</t>
  </si>
  <si>
    <t>0.3</t>
  </si>
  <si>
    <t>1,40 кг</t>
  </si>
  <si>
    <t>98х16 см</t>
  </si>
  <si>
    <t>88х12,5 см</t>
  </si>
  <si>
    <t>70*13 см</t>
  </si>
  <si>
    <t>70 х 13 см</t>
  </si>
  <si>
    <t>92х14 см</t>
  </si>
  <si>
    <t>72х14 см</t>
  </si>
  <si>
    <t>145х15 см</t>
  </si>
  <si>
    <t>37x36x24 см, размер ботинок до 42</t>
  </si>
  <si>
    <t xml:space="preserve"> 5.15</t>
  </si>
  <si>
    <t>1.15 кг (1.3 для принтованного)</t>
  </si>
  <si>
    <t>218х25 (для лыж до 200 см) см</t>
  </si>
  <si>
    <t>55х80 см</t>
  </si>
  <si>
    <t>39х29х5 см, 3 л</t>
  </si>
  <si>
    <t>30х20х4,5 см, 1.5 л</t>
  </si>
  <si>
    <t>36х15х13 см, 7 л</t>
  </si>
  <si>
    <t>220х100</t>
  </si>
  <si>
    <t>1.4 кг</t>
  </si>
  <si>
    <t>65х50х20см, 80 л</t>
  </si>
  <si>
    <t>24х13х7 см</t>
  </si>
  <si>
    <t>18,5х13х6 см</t>
  </si>
  <si>
    <t>16х13 см</t>
  </si>
  <si>
    <t>1 л, 19х11х5 см</t>
  </si>
  <si>
    <t>0.07 кг</t>
  </si>
  <si>
    <t>0,019-0,026</t>
  </si>
  <si>
    <t>4-затяж., диаметр 23х56 см</t>
  </si>
  <si>
    <t>6-затяж., диаметр 30х45см</t>
  </si>
  <si>
    <t>5-затяж., диаметр 23х45см</t>
  </si>
  <si>
    <t>4-затяж., диаметр 20х45 см</t>
  </si>
  <si>
    <t>25 л, 47х30х20 см</t>
  </si>
  <si>
    <t>12 л, 43х30х12 см</t>
  </si>
  <si>
    <t>26 л, 50х34х15 см</t>
  </si>
  <si>
    <t>18 л, 40х29х15 см</t>
  </si>
  <si>
    <t>20 л, 40х30х16 см</t>
  </si>
  <si>
    <t>30 л, 48х30х20 см</t>
  </si>
  <si>
    <t xml:space="preserve">16 л, 38х29х14см // 20х15х4см (рюкзак // барсетка) </t>
  </si>
  <si>
    <t>16 л, 39х29х14 см</t>
  </si>
  <si>
    <t>20 л, 43х 27х(12+5) см</t>
  </si>
  <si>
    <t>18 л, 43х27х16 см</t>
  </si>
  <si>
    <t>от 54 до 64</t>
  </si>
  <si>
    <t>70х55 см</t>
  </si>
  <si>
    <t>58*54 см</t>
  </si>
  <si>
    <t xml:space="preserve">220 х 136 см (как тент)
</t>
  </si>
  <si>
    <t>90-140л, 170x120 см</t>
  </si>
  <si>
    <t>100,  (80+16)х43х19 см</t>
  </si>
  <si>
    <t>80, (80+14)х34х18 см</t>
  </si>
  <si>
    <t>60, (70+16)х34х17 см</t>
  </si>
  <si>
    <t>43, (60+20)х32х20 см</t>
  </si>
  <si>
    <t>50, 54х40х23 см</t>
  </si>
  <si>
    <t>33, 48х37х16 см</t>
  </si>
  <si>
    <t>38, 52х31х23 см</t>
  </si>
  <si>
    <t>38, 52x31x23 см</t>
  </si>
  <si>
    <t>35, 57х30х15 см</t>
  </si>
  <si>
    <t>50, 64х35х19 см</t>
  </si>
  <si>
    <t>20, 50х24х15 см</t>
  </si>
  <si>
    <t>50, (70+15)х25х23 см</t>
  </si>
  <si>
    <t>80, (85+18)х38х14 см</t>
  </si>
  <si>
    <t>120, 84х38х26 см (+ тубус 26см)</t>
  </si>
  <si>
    <t>80+20, 80х34х23 см (+тубус 20см)</t>
  </si>
  <si>
    <t>100, 112x19x40 см</t>
  </si>
  <si>
    <r>
      <t xml:space="preserve">Пристегивается штатно к рюкзакам серии Алтай, а также к другим рюкзакам. Чехол для кошек и прочего снаряжения. </t>
    </r>
    <r>
      <rPr>
        <sz val="9"/>
        <rFont val="Arial Cyr"/>
        <charset val="204"/>
      </rPr>
      <t>при встегивании особым способом багажного ремня может использоваться как маленький рюкзачок</t>
    </r>
  </si>
  <si>
    <t>0.55</t>
  </si>
  <si>
    <t>0,6-0,7 (зависит от ткани)</t>
  </si>
  <si>
    <t>1.15 (1.3 для принтованного)</t>
  </si>
  <si>
    <t xml:space="preserve"> 3.15</t>
  </si>
  <si>
    <t>0.24</t>
  </si>
  <si>
    <t>0.26</t>
  </si>
  <si>
    <t>0.058</t>
  </si>
  <si>
    <t>S, L</t>
  </si>
  <si>
    <t>115х50+30 см</t>
  </si>
  <si>
    <t>180х60см</t>
  </si>
  <si>
    <t>200х75см</t>
  </si>
  <si>
    <t>180х75см</t>
  </si>
  <si>
    <t>180х50см</t>
  </si>
  <si>
    <t>200х60см</t>
  </si>
  <si>
    <t>200х150см</t>
  </si>
  <si>
    <t>180х55см</t>
  </si>
  <si>
    <t>190х60см</t>
  </si>
  <si>
    <t>160х50см</t>
  </si>
  <si>
    <t>200х70х55см</t>
  </si>
  <si>
    <t>Рюкзак двухобъёмный, спина усилена, П-образные латы, точка подвеса лямок регулируется дискретно. Карманы на поясе</t>
  </si>
  <si>
    <t>Рюкзак двухобъёмный, с дополнительным фронтальным входом в основное отделение. Спина усилена П-образные латы, точка подвеса лямок регулируется дискретно. Карманы на поясе</t>
  </si>
  <si>
    <t>Рюкзак двухобъёмный с нижним входом (подвалом) и диафрагмой, спина усилена латами, точка подвеса лямок регулируется плавно по латам.</t>
  </si>
  <si>
    <t>ОЧЕНЬ ВМЕСТИТЕЛЬНЫЙ монообъёмный рюкзак мягкой конструкции. Объём легко трансформируется 40-140л. Лёгкий и компактный в хранении рюкзак, что важно в водных и лыжных походах.</t>
  </si>
  <si>
    <t>Монообъёмный мягкий рюкзак классической силовой конструкции. Объём регулируется от 20 до 100л. Снятый клапан превращается в поясную сумку. Лёгкий и компактный в хранении.</t>
  </si>
  <si>
    <t>Рюкзак для походов выходного дня, для города и дачи. Лямки серповидной формы. Cпина укреплена пенополиэтиленом. Карман на фасаде на молнии, плоский сетчатый кармашек.</t>
  </si>
  <si>
    <t>Рюкзак через плечо. Одна лямка застегивается на пряжку фастекс и застежку Велкро (липучку). Один карман на фасаде</t>
  </si>
  <si>
    <t>Тактический рюкзак. С вентилируемой спиной и лямками. Поясной ремень и грудная стяжка.</t>
  </si>
  <si>
    <t xml:space="preserve">Для переноски овальных костровых котлов объёмом до 5 л 
</t>
  </si>
  <si>
    <t>Для переноски овальных костровых котлов объёмом до 10 л</t>
  </si>
  <si>
    <t>Мешок цилиндрической формы с круглым донышком для упаковки свернутого коврика.</t>
  </si>
  <si>
    <t>Соответствует стандартам международных авиалиний.</t>
  </si>
  <si>
    <t>Большой баул простой конструкции. Две ручки для переноски. Прочная застежка-молния вита тип 10.</t>
  </si>
  <si>
    <t>Для хранения денег, ключей, документов, телефона, фонарика. Три кармана на молнии + кармашек из сетки, карабинчик для ключе.</t>
  </si>
  <si>
    <t>Монообъемный рюкзак. Горловина с тубусом из лёгкой ткани на шнуровой затяжк. Объемные карманы вмещают бутыль 1,5л воды.На клапане - вместительный карман. Наверху - шнуровка из резинки. для быстрого закрепления</t>
  </si>
  <si>
    <t xml:space="preserve">Совместимы с рюкзаками Терра, Пегас, Трек, Мустанг. На чехол нашита светоотражающая лента. Упаковывается в пришитый кармашек с клапаном.
</t>
  </si>
  <si>
    <t>Легкий чехол для одной пары беговых лыж длиной до 200см. Нанесение логотипа и другие размеры по заказу. Верх завязывается шнурком. Без ручки. Низ из усиленной ткани.</t>
  </si>
  <si>
    <t>Застёгивается на молнию по всей длине. Затягивается ремнями с пряжками-замками. Имеет регулируемые по длине ручки для переноски в руке или за спиной.</t>
  </si>
  <si>
    <t>Вмещает 2-3 пары лыж с палками. Застёгивается на молнию по всей длине. Затягивается ремнями с пряжками-замками. Имеет регулируемые по длине ручки для переноски в руке или за спиной.</t>
  </si>
  <si>
    <t>20 мм</t>
  </si>
  <si>
    <t>Лента ременная с нашитыми тканевыми флажками. Применяется в качестве маркера трасс на различных соревнованиях, как финишная флажная лента для бассейна.</t>
  </si>
  <si>
    <t>Коврик в 4 сложения, обшитый тканью - внутри хлопок, снаружи полиэстер. Застегивается на молнию, превращаясь в сумку, снабжен ручками для переноски. Толщина наполнителя 4 мм.</t>
  </si>
  <si>
    <t>Сетка костровая подвесная служит для разведения костра над поверхностью земли.
Не оставляет после себя кострища. Зимой не надо рыть яму в снегу под костер.
Растягивается на деревьях и других опорах над землей.
Состав: нержавеющая тканая сетка размером 60х30см
Размер ячейки 0,5мм, диаметр проволоки 0,2мм
Острые края сетки загнуты внутрь, для безопасности, и проклёпаны.
В длинные края сетки вложен нержавеющий тросик d2мм, выходящий за рамки сетки на 20 см. Проушины тросика заклёпаны нержавеющими гильзами и защищены полиуретановой трубкой от перетирания шнура. К проушинам крепятся четыре шнура для растяжки по 3 м длиной.
В стандартный комплект входят сетка, чехол, по требованию можно добавить брезентовые огнеупорные рукавицы и подстилку из стеклоткани размером 1х1м, для сбережения растущей под сеткой травы.</t>
  </si>
  <si>
    <t>Сетка костровая подвесная служит для разведения костра над поверхностью земли.
Не оставляет после себя кострища. Зимой не надо рыть яму в снегу под костер.
Растягивается на деревьях и других опорах над землей.
Состав: нержавеющая тканая сетка размером 60х44см
Размер ячейки 0,5мм, диаметр проволоки 0,2мм
Острые края сетки загнуты внутрь, для безопасности, и проклёпаны.
В длинные края сетки вложен нержавеющий тросик d2мм, выходящий за рамки сетки на 20 см. Проушины тросика заклёпаны медными гильзами и защищены полиуретановой трубкой от перетирания шнура. К проушинам крепятся четыре шнура для растяжки по 3 м длиной. В короткие края сетки вложены отрезки проволоки для жесткости конструкции.
В стандартный комплект входят сетка,четыре шнура по три метра для растяжки сетки, чехол, по требованию можно добавить брезентовые огнеупорные рукавицы и подстилку из стеклоткани, размером 1х1м, для сбережения растущей под сеткой травы.</t>
  </si>
  <si>
    <t>Итого</t>
  </si>
  <si>
    <t>Чехол под сменную обувь или личные вещи, торба под радиальные выходы</t>
  </si>
  <si>
    <t>ширина 5 см</t>
  </si>
  <si>
    <t>25 мм</t>
  </si>
  <si>
    <t>плотный ремень</t>
  </si>
  <si>
    <t>Запасной ремень для креплений. Пряжка 20 мм</t>
  </si>
  <si>
    <t>70-90</t>
  </si>
  <si>
    <t>Рюкзак Йети 80 3D</t>
  </si>
  <si>
    <t>б/р</t>
  </si>
  <si>
    <t>23*130 см</t>
  </si>
  <si>
    <t>23*140 см</t>
  </si>
  <si>
    <t>23*175 см</t>
  </si>
  <si>
    <t>23*195 см</t>
  </si>
  <si>
    <t>23*210 см</t>
  </si>
  <si>
    <t>цена без нанесения логотипа</t>
  </si>
  <si>
    <t>Эластичный ремень шириной 30мм с пришитым к нему пряжкой-замком (фастексом). Для сидушек.
Срок сохранения эластичных свойств латекса в резинке - один год с момента изготовления. Далее эластичность уменьшается, резинка вытягивается и подлежит замене.</t>
  </si>
  <si>
    <t>Компактно упаковывается в собственные карманы и в виде барсетки. Эффектный вид в сложенном виде - приятный подарок. В многодневном путешествии очень удобен в качестве дополнительного рюкзачка для радиальных выходов.</t>
  </si>
  <si>
    <t>6 л, 40х20х8 см</t>
  </si>
  <si>
    <t xml:space="preserve">Широкий верх позволяет спрятать в них рукава куртки. Ладонь из более прочной ткани. Светоотражающая отделка. Накладка из флиса на тыльной стороне для согревания носа. </t>
  </si>
  <si>
    <t>Цены на продукцию производства Терра</t>
  </si>
  <si>
    <t>Однообъёмный бескаркасный рюкзак повышеной вместимости с большим фасадным карманом</t>
  </si>
  <si>
    <t xml:space="preserve">Рюкзак большого объёма с дополнительными длинными боковыми карманами </t>
  </si>
  <si>
    <t>Бескаркасный однообъёмный рюкзак для туристских походов.  С двумя карманами на фасаде. Съёмный клапан с карманом.</t>
  </si>
  <si>
    <t>Рюкзак Бэмби (переноска для детей)</t>
  </si>
  <si>
    <t xml:space="preserve">Рюкзак Лось 140 </t>
  </si>
  <si>
    <t xml:space="preserve">Рюкзак Экспедиционный 100 </t>
  </si>
  <si>
    <t>Рюкзак Лагонаки 80+20</t>
  </si>
  <si>
    <t>Рюкзак Кондор 120</t>
  </si>
  <si>
    <t>Рюкзак Кондор 120-К (с доп. боковыми карманами)</t>
  </si>
  <si>
    <t xml:space="preserve">Рюкзак Кондор-80 </t>
  </si>
  <si>
    <t>Рюкзак Рельеф-50</t>
  </si>
  <si>
    <t>Рюкзак Юниор 20</t>
  </si>
  <si>
    <t>Рюкзак Sky Drive 50</t>
  </si>
  <si>
    <t>Рюкзак Альпина 3 супер (с большим карманом)</t>
  </si>
  <si>
    <t>Рюкзак Альпина 1 (с сеткой)</t>
  </si>
  <si>
    <t>Рюкзак Дачник 33N</t>
  </si>
  <si>
    <t>Рюкзак Дачник 50NК (три кармана)</t>
  </si>
  <si>
    <t>Рюкзак Дачник 50NSК (ппэ на спине, 3карм)</t>
  </si>
  <si>
    <t>Рюкзак Дачник 70NS (ппэ на спине)</t>
  </si>
  <si>
    <t xml:space="preserve">Рюкзак Алтай-40 </t>
  </si>
  <si>
    <t>Рюкзак Алтай-60 П (с мягким каркасом в спине)</t>
  </si>
  <si>
    <t>Рюкзак Алтай-80 П (с мягким каркасом в спине)</t>
  </si>
  <si>
    <t>Рюкзак Алтай-100</t>
  </si>
  <si>
    <t>Рюкзак Бегун</t>
  </si>
  <si>
    <t>Рюкзак Секрет 12</t>
  </si>
  <si>
    <t>Рюкзак Кайлас 18л городской рюкзак для ноутбука</t>
  </si>
  <si>
    <t>Рюкзак Клубный 20</t>
  </si>
  <si>
    <t>Рюкзак Контейнер 16л</t>
  </si>
  <si>
    <t xml:space="preserve">Рюкзак-барсетка Компакт 16 </t>
  </si>
  <si>
    <t xml:space="preserve">Рюкзак Online 30,  для ноутбука </t>
  </si>
  <si>
    <t>Рюкзак Навигатор 20</t>
  </si>
  <si>
    <t>Рюкзак Спутник 26</t>
  </si>
  <si>
    <t>Рюкзак Капля на одной лямке</t>
  </si>
  <si>
    <t>Рюкзак Чибис 25</t>
  </si>
  <si>
    <t>Рюкзак Чибис 25 супер</t>
  </si>
  <si>
    <t>170 см</t>
  </si>
  <si>
    <t>180 см</t>
  </si>
  <si>
    <t>25,02,2021</t>
  </si>
  <si>
    <t>Чехол-кофр Трансформер для г/лыж с колесами 165-185 см</t>
  </si>
  <si>
    <t>Чехол-кофр Трансформер для г/лыж с колесами 185-210 см</t>
  </si>
  <si>
    <t>Чехол-кофр для г/лыж с колесами до 158 см</t>
  </si>
  <si>
    <t>Чехол-кофр для г/лыж с колесами до 185 см</t>
  </si>
  <si>
    <t>Защитный чехол для перевозки в багаже до 2 комплектов горных или фрирайдовых лыж или сноуборда вместе с палками, ботинками, шлемами, одеждой и прочим снаряжением</t>
  </si>
  <si>
    <t xml:space="preserve">Размер 185х24х35см </t>
  </si>
  <si>
    <t xml:space="preserve"> Размер: 165х20х30см</t>
  </si>
  <si>
    <t>Размер: 210х27х35 см</t>
  </si>
  <si>
    <t>Чехол  для г/лыж "Любитель" 160 см</t>
  </si>
  <si>
    <t>Чехол  для г/лыж "Любитель" 170 см</t>
  </si>
  <si>
    <t>Чехол  для г/лыж "Любитель" 180 см</t>
  </si>
  <si>
    <t>Чехол  для г/лыж "Любитель" 190 см</t>
  </si>
  <si>
    <t>160 см</t>
  </si>
  <si>
    <t>170см</t>
  </si>
  <si>
    <t>190 см</t>
  </si>
  <si>
    <t>Рюкзак для города .Два отделения, вход на молнии 10 мм.
Два кармана на фасаде. Карман на дне для чехла от дождя (чехол не включен в комплект)</t>
  </si>
  <si>
    <t>Рюкзак АКТИВ 35</t>
  </si>
  <si>
    <t>08.04,2021</t>
  </si>
  <si>
    <t>Рюкзак Рельеф-40</t>
  </si>
  <si>
    <t>40, (52+25)х30х17 см</t>
  </si>
  <si>
    <t>Раздел 14. Товары постоянного ассортимента</t>
  </si>
  <si>
    <t>Стальной нержавеющий тросик диаметром 2 мм длиной 2 метра с тремя съёмными регулируемыми цепочками. Нейлоновый шнур 2х3м для растяжки и тканевый мешочек в комплекте.</t>
  </si>
  <si>
    <t>Спальный мешок-кокон Эксперт 2 long</t>
  </si>
  <si>
    <t>Лёгкий спальник зима-весна-осень с хорошим соотношением вес-размер-температурный режим t комфорта \ экстрим. (°C): -5°\-12°\-25°</t>
  </si>
  <si>
    <t>Габариты (195+35) х 80 х 50 см</t>
  </si>
  <si>
    <t>Спальный мешок-кокон Эксперт 2 medium</t>
  </si>
  <si>
    <t>Спальный мешок-кокон Эксперт 1 medium</t>
  </si>
  <si>
    <t>Габариты (175+35) х 80 х 50 см</t>
  </si>
  <si>
    <t>УНИКАЛЬНЫЙ ТОВАР</t>
  </si>
  <si>
    <t>Пила карманная цепная</t>
  </si>
  <si>
    <t>Бандана-труба (Баф)</t>
  </si>
  <si>
    <t>Бандана-труба с флисом (Баф с флисом)</t>
  </si>
  <si>
    <t>Компас КЖС планшетный</t>
  </si>
  <si>
    <t>Компас КЖС тип 2</t>
  </si>
  <si>
    <t>Колышек палаточный уголок сталь</t>
  </si>
  <si>
    <t>Колышек-шпилька палаточная</t>
  </si>
  <si>
    <t>Одеяло фольгированное малое</t>
  </si>
  <si>
    <t>Кошелек нагрудный с сеткой</t>
  </si>
  <si>
    <t>Кошелек нагрудный 2 отделения на молнии</t>
  </si>
  <si>
    <t>60%</t>
  </si>
  <si>
    <t>80%</t>
  </si>
  <si>
    <t>100%</t>
  </si>
  <si>
    <t>на</t>
  </si>
  <si>
    <t>цен</t>
  </si>
  <si>
    <t>ка</t>
  </si>
  <si>
    <t>Спички коробок 15 шт охотничьи</t>
  </si>
  <si>
    <t>Портативный разогреватель сухое горючее+ плитка</t>
  </si>
  <si>
    <t xml:space="preserve">230 х 185 см (как тент)
</t>
  </si>
  <si>
    <t xml:space="preserve">Накидка от дождя на туриста с рюкзаком и тент для ночлега. Два в одном. </t>
  </si>
  <si>
    <t>Тросик в оболочке с заклепанными по краям петлями. Размер петель позволяет встёгиваться в двух- и трёхщелевые 20мм пряжки на нижней кромке гамаш или регулировать длину с помощью прилагаемых проставок из 20мм ременной или ПВХ-ленты.</t>
  </si>
  <si>
    <t xml:space="preserve">
 13х19 см</t>
  </si>
  <si>
    <t>кошелёк с 2 отделениями на молнии. Нанесение логотипа по требованию</t>
  </si>
  <si>
    <t>Пончо-тент на рюкзак (плащ-палатка с горбом под рюкзак)</t>
  </si>
  <si>
    <t>Nylon taffeta 190T PU 4000мм</t>
  </si>
  <si>
    <t>микрофибра 100% полиэстер</t>
  </si>
  <si>
    <t>микрофибра 100% полиэстер, флис 200</t>
  </si>
  <si>
    <t> Защита шеи, головы, органов дыхания, запястий от холода, а в смоченном виде от жары</t>
  </si>
  <si>
    <t> Защита шеи, головы, органов дыхания, запястий от холода, с пришитым флисовым утеплителем</t>
  </si>
  <si>
    <t xml:space="preserve">Размер 43х25см </t>
  </si>
  <si>
    <t xml:space="preserve">Размер 63х25см </t>
  </si>
  <si>
    <t>110л</t>
  </si>
  <si>
    <t> Длина 100 см см (Режущая поверхность 71 см)</t>
  </si>
  <si>
    <t>сталь</t>
  </si>
  <si>
    <t xml:space="preserve">Складная пила. </t>
  </si>
  <si>
    <t>Может выполнять 2 функции, т.к. отражает 80% тепла:
1.Если завернуться в одеяло, можно быстро согреться
2 Если его натянуть как тент, то можно спастись от жары или от дождя.</t>
  </si>
  <si>
    <t>металлизированая полиэфирная плёнка</t>
  </si>
  <si>
    <t>НМ одеяло фольгированное большое 250*230см</t>
  </si>
  <si>
    <t xml:space="preserve">Применяется для оказания первой помощи при охлаждении или перегреве травмированных или спасенных людей.
</t>
  </si>
  <si>
    <t>210*160см</t>
  </si>
  <si>
    <t>Габариты: 250x230 см
Габариты в упаковке: 15х13х3 см</t>
  </si>
  <si>
    <t>Жидкостный. Цена деления 2°, лупа, линейка  (1:1, 1:15000)</t>
  </si>
  <si>
    <t>Жидкостный. Цена деления 2°</t>
  </si>
  <si>
    <t>18x1x1 см (толщина стали 1мм)</t>
  </si>
  <si>
    <t>Спички в/у охотничьи 6 шт с тёркой в блистере</t>
  </si>
  <si>
    <t>Спич ф-ка Белка-фаворит</t>
  </si>
  <si>
    <t>3 таблетки, таганок, блистер</t>
  </si>
  <si>
    <t>Пояс рюкзака Терра стандарт 80*12</t>
  </si>
  <si>
    <t>80*12см</t>
  </si>
  <si>
    <t>Велосумка Клёст 3 на руль и под седло.</t>
  </si>
  <si>
    <t>сумка на руль или под седло велосипеда. снабжена съёмным плечевым ремнём для переноски</t>
  </si>
  <si>
    <t>Объем: 2.3 л
Габариты: d12x21 см</t>
  </si>
  <si>
    <t>21,05,2021,</t>
  </si>
  <si>
    <t>26,05,2021</t>
  </si>
  <si>
    <t>серая клетка, т.синий</t>
  </si>
  <si>
    <t>василёк/сер, салатный, серый/красный, т.син/серый</t>
  </si>
  <si>
    <t>бирюзовый, коричн.клетка, оливковый, серая клетка</t>
  </si>
  <si>
    <t>черный</t>
  </si>
  <si>
    <t>бирюзовый,  оливковый, т.сер/св.сер, т.син/василёк, черн/красный</t>
  </si>
  <si>
    <t>серый,     черный, оливковый, т.синий</t>
  </si>
  <si>
    <t>черный, синий, оливковый, принт, коричневый</t>
  </si>
  <si>
    <t>08,06,2021</t>
  </si>
  <si>
    <t>оливковый</t>
  </si>
  <si>
    <t>1 метр</t>
  </si>
  <si>
    <t>Тренога костровая Терра 1м нержавеющая сталь, в чехле</t>
  </si>
  <si>
    <t xml:space="preserve">Нержавеющая сталь       Уголок 20х20 мм толщина 0,8мм, </t>
  </si>
  <si>
    <t>ремень 25мм, длина 2 м</t>
  </si>
  <si>
    <t>Сидушка дизайн Терра</t>
  </si>
  <si>
    <t>Сидушка дизайн Терра, малая</t>
  </si>
  <si>
    <r>
      <t xml:space="preserve">длина 150мм </t>
    </r>
    <r>
      <rPr>
        <sz val="9"/>
        <rFont val="Calibri"/>
        <family val="2"/>
        <charset val="204"/>
      </rPr>
      <t>ø</t>
    </r>
    <r>
      <rPr>
        <sz val="8.1999999999999993"/>
        <rFont val="Arial Cyr"/>
        <charset val="204"/>
      </rPr>
      <t>4мм</t>
    </r>
  </si>
  <si>
    <t>пружинная сталь с оцинковкой</t>
  </si>
  <si>
    <t>Для растяжки дна палаток, тентов</t>
  </si>
  <si>
    <t>Для растяжки палаток, тентов</t>
  </si>
  <si>
    <t>сталь с покрытием</t>
  </si>
  <si>
    <t>1,6 кг в чехле</t>
  </si>
  <si>
    <t>пенополиэтилен 10мм</t>
  </si>
  <si>
    <t>Сиденье пенное Мини 15мм Терра</t>
  </si>
  <si>
    <t>маленькая компактная сидушка для детей</t>
  </si>
  <si>
    <t>25х18х1см</t>
  </si>
  <si>
    <t>35х20х1,5см</t>
  </si>
  <si>
    <t>25х18х1,5см</t>
  </si>
  <si>
    <t>Пояс для рюкзака Йети супер S (73+50см)  (укороченный)</t>
  </si>
  <si>
    <t>обхват жесткой части 73см+50см ремень</t>
  </si>
  <si>
    <t>Максимально простой, в виде конверта, флисовый вкладыш в спальник. Прямоугольный с заужением в ногах. Без застежки-молнии. Есть разрез сбоку длиной 55см для удобства залезания-вылезания. Внизу вкладыша две петли для подвешивания на просушку. Упакован в п/э пакет</t>
  </si>
  <si>
    <t>Чехол для складного велосипеда "Симплекс 24""</t>
  </si>
  <si>
    <t>Чехол для складного велосипеда "Симплекс 20""</t>
  </si>
  <si>
    <t>17,08,2021</t>
  </si>
  <si>
    <t>20,08,2021</t>
  </si>
  <si>
    <t>34х24х1см</t>
  </si>
  <si>
    <t>Чехол для колышков Терра</t>
  </si>
  <si>
    <t>Набор колышков 6 шт в чехле</t>
  </si>
  <si>
    <t>18x1x1 см (толщина стали 1мм) - 6 штук</t>
  </si>
  <si>
    <t>82х65х32</t>
  </si>
  <si>
    <t>Сидушка дизайн Терра круглая</t>
  </si>
  <si>
    <r>
      <rPr>
        <sz val="9"/>
        <rFont val="Arial"/>
        <family val="2"/>
        <charset val="204"/>
      </rPr>
      <t>Ø</t>
    </r>
    <r>
      <rPr>
        <sz val="9"/>
        <rFont val="Arial Cyr"/>
        <charset val="204"/>
      </rPr>
      <t>31х1см</t>
    </r>
  </si>
  <si>
    <t>ЭВА-пора 40 шор</t>
  </si>
  <si>
    <t>15,09,2021</t>
  </si>
  <si>
    <t>Узкая длинная сумка. Разработана для перевозки до 40 штук дорожных вех  Ø40мм с оградительными сетками</t>
  </si>
  <si>
    <t xml:space="preserve">Сумка-чехол ПЕНАЛ 72л 122х27х22см </t>
  </si>
  <si>
    <t>Сумка-баул 60 л "Инструктор" для палок складных</t>
  </si>
  <si>
    <t>87*26*26 см, 60 л</t>
  </si>
  <si>
    <t>Polyester oxford 600PVC</t>
  </si>
  <si>
    <t>Чехол СноуДрайв 165 см (для сноуборда)</t>
  </si>
  <si>
    <t>Сумка пояс легкая "Терра"</t>
  </si>
  <si>
    <t>Для незаметного ношения под верхней одеждой денег, документов, смартфона. 
Форма – трапециевидная, плоская.
В одно отделение на молнии.
Ремень 25 мм с регулировкой длины до 105см, пряжка-замок (фастекс).</t>
  </si>
  <si>
    <t>25х12см</t>
  </si>
  <si>
    <t xml:space="preserve">Складная тренога с крюком для подвешивания котелка над костром.
</t>
  </si>
  <si>
    <t>Балаклаву можно использовать как шарф, маску на лицо или подшлемник. Удлиненное горло балаклавы позволяет заправлять его за воротник верхней одежды.</t>
  </si>
  <si>
    <t xml:space="preserve">Балаклава (шарф-снуд с капюшоном) </t>
  </si>
  <si>
    <t>безразмерный</t>
  </si>
  <si>
    <t>Флис 260-280 г/м2</t>
  </si>
  <si>
    <t>Флис 180-190 г/м2</t>
  </si>
  <si>
    <t xml:space="preserve">Петли с люверсом для лыжного тренажера </t>
  </si>
  <si>
    <t>Пара петель из трубчатого ремня 25мм с люверсами</t>
  </si>
  <si>
    <t>Чехол СноуДрайв 155 см (для сноуборда)</t>
  </si>
  <si>
    <t xml:space="preserve"> Polyester oxford 600PVC </t>
  </si>
  <si>
    <t>Чехол СноуЛайт 170 см (для сноуборда)</t>
  </si>
  <si>
    <t>Чехол СноуЛайт 160 см (для сноуборда)</t>
  </si>
  <si>
    <t>Чехол для сноуборда длиной до 155 см. Гладкая, невпитывающая влагу подкладка. Съёмный регулируемый ремень с накладкой для ношения через плечо. Боковая ручка. Две торцевые ручки. Два поперечных стяжных ремня на фастексах</t>
  </si>
  <si>
    <t>Чехол для сноуборда длиной до 165 см. Гладкая, невпитывающая влагу подкладка. Съёмный регулируемый ремень с накладкой для ношения через плечо. Боковая ручка. Две торцевые ручки. Два поперечных стяжных ремня на фастексах</t>
  </si>
  <si>
    <t>Чехол для сноуборда длиной до 160 см.Без подкладки. Боковая ручка и пришитый регулируемый ремень для ношения через плечо. Два внутренних ремня на фастексе для фиксации сноуборда внутри чехла.</t>
  </si>
  <si>
    <t>Чехол для сноуборда длиной до 170 см.Без подкладки. Боковая ручка и пришитый регулируемый ремень для ношения через плечо. Два внутренних ремня на фастексе для фиксации сноуборда внутри чехла.</t>
  </si>
  <si>
    <t>09,11,2021</t>
  </si>
  <si>
    <t>Нанесение рисунка полноцветной печатью с одной стороны.</t>
  </si>
  <si>
    <t>0,81 кг</t>
  </si>
  <si>
    <t>160х34х13см</t>
  </si>
  <si>
    <t>0,93кг</t>
  </si>
  <si>
    <t>170*34*13см</t>
  </si>
  <si>
    <t>155*30*16см</t>
  </si>
  <si>
    <t>165*34*18см</t>
  </si>
  <si>
    <t>1,08 кг</t>
  </si>
  <si>
    <t>1,36 кг</t>
  </si>
  <si>
    <t>20,5 см</t>
  </si>
  <si>
    <t>0,007кг - 1 шт</t>
  </si>
  <si>
    <t>185л</t>
  </si>
  <si>
    <t>72л</t>
  </si>
  <si>
    <t>Мешочек 33х27см принт+сетка</t>
  </si>
  <si>
    <t>27*33см</t>
  </si>
  <si>
    <t>30,12,2021</t>
  </si>
  <si>
    <t>Бахилы с галошами без молнии</t>
  </si>
  <si>
    <t>Под коленом фиксируются ремнем с пряжкой-защелкой. .</t>
  </si>
  <si>
    <t>р-р 23-34</t>
  </si>
  <si>
    <t>Коврик туристический Expedition EVA 172х56х1см</t>
  </si>
  <si>
    <t>Коврик для жестких условий эксплуатации. Плотный, износостойкий, нескользящий. При этом мягкий и приятный на ощупь.</t>
  </si>
  <si>
    <t>172х56х1см</t>
  </si>
  <si>
    <t>40х30х1,5см</t>
  </si>
  <si>
    <t>35х40х30 см,  размер ботинок до 46</t>
  </si>
  <si>
    <t>Polyester oxford 600D RS PU, Polyester oxford 900D PU спина и дно</t>
  </si>
  <si>
    <t xml:space="preserve"> 
Polyester oxford 600D RS PU, Polyester oxford 900D PU спина и дно
</t>
  </si>
  <si>
    <t>08,02,2022</t>
  </si>
  <si>
    <t>Тросик для гамаш Альпинист (Терра) сменный 2мм нерж</t>
  </si>
  <si>
    <t>22,02,2022</t>
  </si>
  <si>
    <t>10,03,2022</t>
  </si>
  <si>
    <t>11,03,2022</t>
  </si>
  <si>
    <t>14,03,2022</t>
  </si>
  <si>
    <t>15,03,2022</t>
  </si>
  <si>
    <t>17,03,2022</t>
  </si>
  <si>
    <t>23,03,2022</t>
  </si>
  <si>
    <t>20 л,       Размер 37х65см, дно 20х17см</t>
  </si>
  <si>
    <t>Polyester taffeta 190T PU 5000мм</t>
  </si>
  <si>
    <t>Сиденье пенное 10мм Терра</t>
  </si>
  <si>
    <t>35х24х1см</t>
  </si>
  <si>
    <t>Для комфорта и теплоизоляции тела при сидении на жестких, неровных и холодных поверхностях в туристских походах. Для раздувания костра. Выполнена в виде листа пенополиэтилена толщиной 10мм размером 35*24 см</t>
  </si>
  <si>
    <t>1,1 кг чистый вес /1,2 кг в компресс-мешке</t>
  </si>
  <si>
    <t>Лёгкий спальник лето-весна-осень с хорошим соотношением вес-размер-температурный режим t комфорта \ экстрим. (°C): +6°\+2°\-8°С</t>
  </si>
  <si>
    <t>Верх Taffeta PU 40 г/м утеплитель Слайтекс премиум 2*100г/м2, подкладка Nylon 40 г/м2</t>
  </si>
  <si>
    <t>Верх Taffeta PU 40 г/м утеплитель "Слайтекс премиум" 2*100г/м2, подкладка Nylon 40 г/м2</t>
  </si>
  <si>
    <t>Верх Taffeta PU 40 г/м утеплитель "Слайтекс микро" 2*60г/м2, подкладка Nylon 40 г/м2</t>
  </si>
  <si>
    <t>05,04,2022</t>
  </si>
  <si>
    <t>07,04,2022</t>
  </si>
  <si>
    <t>12,04,2022</t>
  </si>
  <si>
    <t>сумма розница</t>
  </si>
  <si>
    <t>13,04,2022</t>
  </si>
  <si>
    <t>18,04,2022</t>
  </si>
  <si>
    <t>19,04,2022</t>
  </si>
  <si>
    <t>28,04,2022</t>
  </si>
  <si>
    <t>29,04,2022</t>
  </si>
  <si>
    <t>Сумка поясная с подкладкой</t>
  </si>
  <si>
    <t>17,05,2022</t>
  </si>
  <si>
    <t>19,05,2022</t>
  </si>
  <si>
    <t>Гамаши "Роса" горные с тросиком (оксфорд)</t>
  </si>
  <si>
    <t xml:space="preserve">Гамаши "Роса" лесные со шнурком (мембрана) </t>
  </si>
  <si>
    <t>0,18-0,22</t>
  </si>
  <si>
    <t xml:space="preserve"> М, L, XL</t>
  </si>
  <si>
    <t>М, L, XL</t>
  </si>
  <si>
    <t>15,05,2022</t>
  </si>
  <si>
    <t>26,05,2022</t>
  </si>
  <si>
    <t>кр. опт от 100 тр</t>
  </si>
  <si>
    <t xml:space="preserve">сред. опт 30-100 тр </t>
  </si>
  <si>
    <t>Походит как для колышков, так и для складного ножа или столовых приборов</t>
  </si>
  <si>
    <t>220х78см</t>
  </si>
  <si>
    <t>хлопок 100%, ткань с рисунком "бязь премиум" 120 г/м2 (ситец 65 г/м2 на заказ)</t>
  </si>
  <si>
    <t>06,06,2022</t>
  </si>
  <si>
    <t>цена на новый пошив</t>
  </si>
  <si>
    <t>Polyester oxford 600D RS PU</t>
  </si>
  <si>
    <t>Рюкзак Бэмби-ПРО (переноска для детей)</t>
  </si>
  <si>
    <t>25л 60х25х10 см</t>
  </si>
  <si>
    <t>17л+20л, 80х30х20 см</t>
  </si>
  <si>
    <t>23,06,2022</t>
  </si>
  <si>
    <t>28,06,2022</t>
  </si>
  <si>
    <t>13,07,2022</t>
  </si>
  <si>
    <t>сумма  от 100 тр</t>
  </si>
  <si>
    <t>20,07,2022</t>
  </si>
  <si>
    <t>Компас туристический (Адрианова)</t>
  </si>
  <si>
    <t>Безжидкостный, с фиксатором стрелки, с ремешком для ношения на руке. Цена деления 3°</t>
  </si>
  <si>
    <t>28,07,2022</t>
  </si>
  <si>
    <t>70*40*15 см</t>
  </si>
  <si>
    <t>30*30*10см</t>
  </si>
  <si>
    <t>тел/факс (812) 347-84-09          e-mail 3478409@mail.ru,         www.outdoor.spb.ru</t>
  </si>
  <si>
    <t>04,08,2022</t>
  </si>
  <si>
    <t>Базовые расцветки</t>
  </si>
  <si>
    <t>Цена, руб</t>
  </si>
  <si>
    <t>Ваш заказ</t>
  </si>
  <si>
    <t>Рюкзак Дачник 33NS</t>
  </si>
  <si>
    <t>Очень простой рюкзак максимально удешевленной конструкции. Имеет один фасадный карман. Спинка дублированная пенополиэтиленом.</t>
  </si>
  <si>
    <t>17,08,2022</t>
  </si>
  <si>
    <t>Набор 12 шт в чехле: Колышек-шпилька 150х4мм сталь пруж.оцинк</t>
  </si>
  <si>
    <t>22*6*1,5 см</t>
  </si>
  <si>
    <t>пружинная сталь с оцинковкой, чехол Polyester oxford 600PVC</t>
  </si>
  <si>
    <t>Комплект для растяжки дна палаток, тентов</t>
  </si>
  <si>
    <r>
      <t xml:space="preserve">длина шпилек 150мм </t>
    </r>
    <r>
      <rPr>
        <sz val="9"/>
        <rFont val="Calibri"/>
        <family val="2"/>
        <charset val="204"/>
      </rPr>
      <t>ø</t>
    </r>
    <r>
      <rPr>
        <sz val="8.1999999999999993"/>
        <rFont val="Arial Cyr"/>
        <charset val="204"/>
      </rPr>
      <t>4мм</t>
    </r>
  </si>
  <si>
    <t>25,08,2022</t>
  </si>
  <si>
    <t>Чехол СноуЛайт 150 см (для сноуборда)</t>
  </si>
  <si>
    <t>150х34х13см</t>
  </si>
  <si>
    <t>Чехол для сноуборда длиной до 150 см.Без подкладки. Боковая ручка и пришитый регулируемый ремень для ношения через плечо. Два внутренних ремня на фастексе для фиксации сноуборда внутри чехла.</t>
  </si>
  <si>
    <t>Чехол-кофр Трансформер для г/лыж с колесами 145-165 см</t>
  </si>
  <si>
    <t xml:space="preserve">Котел овальный (Боб) 2л </t>
  </si>
  <si>
    <t>нержавеющая сталь</t>
  </si>
  <si>
    <t>без крышки, тросиковая ручка, точечная сварка швов и пропайка оловом по контуру</t>
  </si>
  <si>
    <t xml:space="preserve">Котел овальный (Боб) 3л </t>
  </si>
  <si>
    <t xml:space="preserve">Котел овальный (Боб) 4л </t>
  </si>
  <si>
    <t>Котел овальный (Боб) 6л</t>
  </si>
  <si>
    <t>Котел овальный (Боб) 5л</t>
  </si>
  <si>
    <t>11х22х11 см</t>
  </si>
  <si>
    <t>14х24х12 см</t>
  </si>
  <si>
    <t>Котел овальный (Боб) 7л</t>
  </si>
  <si>
    <t xml:space="preserve">Котел овальный (Боб) 8л </t>
  </si>
  <si>
    <t>Котел овальный (Боб) 9л</t>
  </si>
  <si>
    <t>Котел овальный (Боб) 10л</t>
  </si>
  <si>
    <t>16х25.5х13 см</t>
  </si>
  <si>
    <t>16.5х26.5х14 см</t>
  </si>
  <si>
    <t>17х27.5х15 см</t>
  </si>
  <si>
    <t>17.5х29х16 см</t>
  </si>
  <si>
    <t>18.5х30.5х17 см</t>
  </si>
  <si>
    <t>19.5х32х18 см</t>
  </si>
  <si>
    <t>20.5х34.5х19 см</t>
  </si>
  <si>
    <t>Спальный мешок-кокон Эксперт 1 long</t>
  </si>
  <si>
    <t>30,08,2022</t>
  </si>
  <si>
    <t>Пояс для узких бёдер. Без карманов. Можно заказать отдельно.</t>
  </si>
  <si>
    <t>5 л,         Размер 39 х 22,5 см (дно 13,5 х 9 см)</t>
  </si>
  <si>
    <t>10 л,       Размер 48 х 32см (дно 21 х 11см)</t>
  </si>
  <si>
    <t>40 л,       Размер 82 х 45 см (дно 25 х 20см)</t>
  </si>
  <si>
    <t>60 л,        91х49 см        дно 29 х 20см</t>
  </si>
  <si>
    <t>Чехол от дождя на рюкзак XXL 120-150л</t>
  </si>
  <si>
    <t>Чехол от дождя на рюкзак XL 90-120л</t>
  </si>
  <si>
    <t>Чехол от дождя на рюкзак L 60-85л</t>
  </si>
  <si>
    <t>Чехол от дождя на рюкзак M 45-60л</t>
  </si>
  <si>
    <t>Чехол от дождя на рюкзак S 30-45л</t>
  </si>
  <si>
    <t>Чехол от дождя на рюкзак XS 20-30л</t>
  </si>
  <si>
    <t>Чехол от дождя на рюкзак XXS 15-20л</t>
  </si>
  <si>
    <t>20-30л,     80x70 см,        в упаковке: 15*13*6 см</t>
  </si>
  <si>
    <t>15-20л,    70x65 см,        в упаковке: 15*13*6 см</t>
  </si>
  <si>
    <t>30-45л     105x80 см</t>
  </si>
  <si>
    <t>45-60л, 125x90 см</t>
  </si>
  <si>
    <t xml:space="preserve">60-85л, 135x95 см </t>
  </si>
  <si>
    <t>90-120л, 150x110 см</t>
  </si>
  <si>
    <t>7л       38х16х11 см</t>
  </si>
  <si>
    <t>4 л        40х16х7 см</t>
  </si>
  <si>
    <t>120, 88х38х23 см, плюс 27 см тубус, пояс 90+40см</t>
  </si>
  <si>
    <t>90,  (85+15)х34х21 см              пояс 90+40 см</t>
  </si>
  <si>
    <t>80 (80+30)х32х22см              пояс 90+40 см</t>
  </si>
  <si>
    <t>70,  (80+34)х32х23 см (клапан 10х27х28см) пояс 80+65 см</t>
  </si>
  <si>
    <t>140, (115+30)х50х25 см            пояс 84+50см</t>
  </si>
  <si>
    <t>Мембранная ткань. Верхний край фиксируется широкой нерегулируемой резинкой. Фиксация под подошвой шнурком со стопором.</t>
  </si>
  <si>
    <t>Polyester oxford 600D PU</t>
  </si>
  <si>
    <t>Прочные. С быстросъёмным и регулируемым стальным тросиком в комплекте.</t>
  </si>
  <si>
    <t>Объём л., Размер</t>
  </si>
  <si>
    <t>Ремонтный шнур для дуг палаток, амортизаторов оттяжек тентов, навесок на рюкзак.</t>
  </si>
  <si>
    <t>14*6*4 см</t>
  </si>
  <si>
    <r>
      <rPr>
        <sz val="9"/>
        <rFont val="Arial"/>
        <family val="2"/>
        <charset val="204"/>
      </rPr>
      <t>Ø</t>
    </r>
    <r>
      <rPr>
        <sz val="9"/>
        <rFont val="Arial Cyr"/>
        <charset val="204"/>
      </rPr>
      <t>3,5 мм * 10 м</t>
    </r>
  </si>
  <si>
    <t>Резинка для дуг палатки Ø3,5 мм 10 м</t>
  </si>
  <si>
    <t>Описание</t>
  </si>
  <si>
    <t>Ремнабор для рюкзаков Терра</t>
  </si>
  <si>
    <t>ткань, пряжки, нитки, иголки, замки молний - для ремонта рюкзака в походе.</t>
  </si>
  <si>
    <t>08,09,2022</t>
  </si>
  <si>
    <t>20,09,2022</t>
  </si>
  <si>
    <t>Латы для рюкзаков алюминиевые 600*25*2мм (пара)</t>
  </si>
  <si>
    <t>Две пластины размером 600*25*2мм из упругого сплава алюминия Д16АТ. Углы закруглены, кромки притуплены. 
для рюкзаков Терра: Кадет и Бэмби.</t>
  </si>
  <si>
    <t xml:space="preserve">600*25*2мм </t>
  </si>
  <si>
    <t>упругий сплава алюминия Д16АТ без остаточной деформации</t>
  </si>
  <si>
    <t>180х50 (или 180х53) см</t>
  </si>
  <si>
    <t>03,10,2022</t>
  </si>
  <si>
    <t>05,10,2022</t>
  </si>
  <si>
    <t>ЭВА</t>
  </si>
  <si>
    <t xml:space="preserve">Крепкое, плотное и рельефное сиденье из ЭВА, отличный теплоизолятор и влагоизолятор. Резинка 25мм с пряжкой фастекс, регулируется по длине обхвата. 
</t>
  </si>
  <si>
    <t>Котелок армейский 1,5л</t>
  </si>
  <si>
    <t>Фляга армейская в чехле</t>
  </si>
  <si>
    <t>Сиденье туриста "Привал" ЭВА, 40*24*0,8см</t>
  </si>
  <si>
    <t>фигурная форма 40*24*0,8см</t>
  </si>
  <si>
    <t xml:space="preserve">фляга из пищевого алюминия 
чехол из брезентовой ткани  
завинчивающаяся крышка на цепочке. 
</t>
  </si>
  <si>
    <t>0,75л</t>
  </si>
  <si>
    <t>180х50х1см</t>
  </si>
  <si>
    <t>ЭВА-пора 55 шор</t>
  </si>
  <si>
    <t>Коврик туристический EVA 180х50х1см</t>
  </si>
  <si>
    <t>06,10,2022</t>
  </si>
  <si>
    <t>07,10,2022</t>
  </si>
  <si>
    <t>Сиденье пенное Макси 10мм Терра</t>
  </si>
  <si>
    <t>40х30х1см</t>
  </si>
  <si>
    <t>Рюкзак Йети 90</t>
  </si>
  <si>
    <t>Рюкзак двухобъёмный, спина усилена, II-образные латы, точка подвеса лямок фиксированная . Карманы на поясе</t>
  </si>
  <si>
    <t>Ложка-вилка Турист титан глянцевая</t>
  </si>
  <si>
    <t>Ложка-вилка Турист титан цветная анодированная</t>
  </si>
  <si>
    <t>Ложка-вилка Турист титан матовая</t>
  </si>
  <si>
    <t>титан</t>
  </si>
  <si>
    <t>155х40х2мм</t>
  </si>
  <si>
    <t>25х16х8 см</t>
  </si>
  <si>
    <t xml:space="preserve">Два отделения:
- Плоское отделение на молнии
- Объёмное отделение с яркой внутренней подкладкой. Легко искать содержимое.
</t>
  </si>
  <si>
    <t>17,11,2022</t>
  </si>
  <si>
    <t>Коврик для жестких условий эксплуатации. Плотный, износостойкий, нескользящий.</t>
  </si>
  <si>
    <t>Шарф-шапка "Труба" с затяжкой, флисовая (снуд-хомут)</t>
  </si>
  <si>
    <t>В качестве шапки для защиты от холода головы и, как шапка, шеи, как шарф или лица до уровня глаз, как полумаска. Верх стягивается регулируемой резинкой.</t>
  </si>
  <si>
    <t>черная, олива, фиолетовая и другие на заказ</t>
  </si>
  <si>
    <t>Гермомешок  Терра 5л таффета</t>
  </si>
  <si>
    <t>24,11,2022</t>
  </si>
  <si>
    <t>Гермомешок Терра 10л таффета</t>
  </si>
  <si>
    <t>Гермомешок Терра 20л таффета</t>
  </si>
  <si>
    <t>Гермомешок Терра 40л таффета</t>
  </si>
  <si>
    <t>Гермомешок Терра 60л таффета</t>
  </si>
  <si>
    <t>Стандартный пояс для рюкзаков серии Алтай, Кондор, Беркут. Адаптирован под герморюкзаки.</t>
  </si>
  <si>
    <t>14,12,2022</t>
  </si>
  <si>
    <t>Чехол  для г/лыж "Любитель" 150 см</t>
  </si>
  <si>
    <t>150 см</t>
  </si>
  <si>
    <t>140см</t>
  </si>
  <si>
    <t>120 см</t>
  </si>
  <si>
    <t>100 см</t>
  </si>
  <si>
    <t>Чехол  для г/лыж "Любитель" 100 см</t>
  </si>
  <si>
    <t>Чехол  для г/лыж "Любитель" 120 см</t>
  </si>
  <si>
    <t>Чехол  для г/лыж "Любитель" 140 см</t>
  </si>
  <si>
    <t>21*16 см</t>
  </si>
  <si>
    <t>флис</t>
  </si>
  <si>
    <t>Для бережного хранения вещей, горнолыжных масок, приборов</t>
  </si>
  <si>
    <t>Сидушка ЭВА плотная 36*25*1см</t>
  </si>
  <si>
    <t xml:space="preserve">Сиденье из ЭВА - тактильно приятный, "бархатный", отличный теплоизолятор и влагоизолятор. Резинка 20мм с пряжкой фастекс, регулируется по длине обхвата. 
</t>
  </si>
  <si>
    <t>36х25х1см</t>
  </si>
  <si>
    <t>Мешочек флисовый 21х16см для горнолыжной маски</t>
  </si>
  <si>
    <t>Навеска на лямку</t>
  </si>
  <si>
    <t>Навесной карман на пояс рюкзака</t>
  </si>
  <si>
    <t>00,00,2022</t>
  </si>
  <si>
    <t>Чуни лыжные</t>
  </si>
  <si>
    <t>Предназначены для утепления и защиты от намокания беговых лыжных ботинок во время катания на лыжах.</t>
  </si>
  <si>
    <t>р-р 34-37,        р-р 38-43,       р-р 44-48.</t>
  </si>
  <si>
    <t>Polyester oxford 210 PU</t>
  </si>
  <si>
    <t>Polyester oxford 210 PU, иск мех, ПВХ/ТПУ ткань</t>
  </si>
  <si>
    <t>черная с отделкой</t>
  </si>
  <si>
    <t>18,01,2023</t>
  </si>
  <si>
    <t>19,01,2023</t>
  </si>
  <si>
    <t>Ворот-манишка флис Терра</t>
  </si>
  <si>
    <t>Сохраняет тепло шеи, лица, груди и плеч. Может использоваться как шапка</t>
  </si>
  <si>
    <t>Для переноски и хранения горнолыжных ботинок, коньков ледовых и роликовых. Для ботинок  от 36 до 42 размера.</t>
  </si>
  <si>
    <t>Для переноски и хранения горнолыжных ботинок, коньков ледовых и роликовых. Для ботинок  от 42 до 46 размера.</t>
  </si>
  <si>
    <t>25,01,2023</t>
  </si>
  <si>
    <t>Санки- волокуши 100 л в комплекте с подвесной системой.</t>
  </si>
  <si>
    <t>Шапка флисовая Репер</t>
  </si>
  <si>
    <t xml:space="preserve"> 56. 58</t>
  </si>
  <si>
    <t>Флисовая шапка четырехклинка, плоские швы, двойной низ.</t>
  </si>
  <si>
    <t>для смартфона</t>
  </si>
  <si>
    <t xml:space="preserve">Рюкзак Кадет 60 </t>
  </si>
  <si>
    <t>бордо/оранж, василёк/серый, черный/оранжевый</t>
  </si>
  <si>
    <t>02,03,2023</t>
  </si>
  <si>
    <t>60,  70+20*30*17 см (клапан 10х27х28см) пояс 73+72см</t>
  </si>
  <si>
    <t>60*30*15 см (0,027 м3)</t>
  </si>
  <si>
    <t>Клапан плавающий, 
Карманы: в клапане, на фасаде, внутри, по бокам два опорных кармана. В спину вставлен съёмный лист ППЭ 8мм</t>
  </si>
  <si>
    <t>Сумка поясная Лайт+К</t>
  </si>
  <si>
    <t>Сумка поясная Лайт+ промо</t>
  </si>
  <si>
    <t xml:space="preserve">
Одно объёмное отделение на молнии и плоский карман вдоль тела.
  </t>
  </si>
  <si>
    <t>20*11*5см</t>
  </si>
  <si>
    <t>Широкий ассортимент цветов.</t>
  </si>
  <si>
    <t>Флисовая шапка для активного отдыха. Толщина низа: три слоя флиса</t>
  </si>
  <si>
    <t>Навесной карман на пояс рюкзака или брюк. Быстросъёмный. Для смартфона, фотоаппарата, питания и других мелочей частого доступа.</t>
  </si>
  <si>
    <t>34*12*7 см</t>
  </si>
  <si>
    <t xml:space="preserve"> 
Одно объёмное отделение на молнии.                                             Место под логотип 18*10 см
  </t>
  </si>
  <si>
    <t>18*9*2см</t>
  </si>
  <si>
    <t>Polyester oxford 300D</t>
  </si>
  <si>
    <t>20,03,2023</t>
  </si>
  <si>
    <t>Переноска для детей от 1 до 5 лет, с латами, комфортной подвеской, со стременами для ножек малыша, с сумкой 25л под вещи, точка подвеса лямок дискретно регулируется</t>
  </si>
  <si>
    <t>Переноска для детей от 1 до 5 лет, с латами, комфортной подвеской, со стременами для ножек малыша, с сумкой 25л под вещи, точка подвеса лямок дискретно регулируется. Навесной рюкзак в комплекте.</t>
  </si>
  <si>
    <t>56-58  28х23см</t>
  </si>
  <si>
    <t>24,03,2023</t>
  </si>
  <si>
    <t>Курвиметр механический</t>
  </si>
  <si>
    <t xml:space="preserve"> для измерения карт, точной длины кривых и ломаных линий. используется в работе с картами, планами графических документов, схемами расположения. 
четыре шкалы масштабов 1 : 20 000, 1 : 25 000, 1 : 50 000, 1 : 75 000.</t>
  </si>
  <si>
    <t>28,03,2023</t>
  </si>
  <si>
    <t xml:space="preserve"> 
Polyester oxford 300D RS 
</t>
  </si>
  <si>
    <t>Polyester oxford 300D RS PU</t>
  </si>
  <si>
    <t>Nylon 600D RS PU</t>
  </si>
  <si>
    <t>Мешок для хранения сменной обуви. Можно переносить за плечами. Есть карман на молнии, куда можно положить, например, запасные носки.</t>
  </si>
  <si>
    <t>14,04,2023</t>
  </si>
  <si>
    <t>Polyester oxford 900D улучшенного качества</t>
  </si>
  <si>
    <t>18,04,2023</t>
  </si>
  <si>
    <t>1,5 л</t>
  </si>
  <si>
    <t>21,04,2023</t>
  </si>
  <si>
    <t>Свисток двухчастотный на шнурке</t>
  </si>
  <si>
    <t xml:space="preserve">Для подачи сигналов и кодовых сообщений между членами группы туристов. Для отпугивания животных.
Для сообщения спасателям о собственном местоположении. Входит в состав бортового оснащения для маломерных судов по требованиям ГИМС в качестве звукосигнального устройства
</t>
  </si>
  <si>
    <t xml:space="preserve">
Вес в упаковке: 0.013 кг
Габариты (см): 7.4х2х1,5</t>
  </si>
  <si>
    <t xml:space="preserve">
7,4х2,0х1,5см</t>
  </si>
  <si>
    <t xml:space="preserve">Рюкзак Online Pro 30 с/отр,  для ноутбука </t>
  </si>
  <si>
    <t>24,04,2023</t>
  </si>
  <si>
    <t>Шарф с подворотом для вышивки</t>
  </si>
  <si>
    <t>04,05,2023</t>
  </si>
  <si>
    <t>33*43см</t>
  </si>
  <si>
    <t>Чехол под коврик 8 мм с лямкой</t>
  </si>
  <si>
    <t>16,05,2023</t>
  </si>
  <si>
    <t>28,06,2023</t>
  </si>
  <si>
    <t>Рюкзак Кондор 120-К корд (с доп. боковыми карманами)</t>
  </si>
  <si>
    <t>Рюкзак большого объёма с дополнительными длинными боковыми карманами. Ткань улучшенного качества.</t>
  </si>
  <si>
    <t>03,07,2023</t>
  </si>
  <si>
    <t>Рюкзак Кондор 120 корд</t>
  </si>
  <si>
    <t>10,07,2023</t>
  </si>
  <si>
    <t>03,08,2022</t>
  </si>
  <si>
    <t>14,07,2023</t>
  </si>
  <si>
    <t>25,07,2023</t>
  </si>
  <si>
    <t>26,07,2023</t>
  </si>
  <si>
    <t>01,08,2023</t>
  </si>
  <si>
    <t>07,08,2023</t>
  </si>
  <si>
    <t>10,08,2023</t>
  </si>
  <si>
    <t>11,08,2023</t>
  </si>
  <si>
    <t>21,08,2023</t>
  </si>
  <si>
    <t>Кошелек 10*12 промо принт (кошелёк туриста)</t>
  </si>
  <si>
    <t>для бумажных денег и монет, банковских и прочих пластиковых карт, пропуска, водительских прав, визиток.
Закрывается на молнию.</t>
  </si>
  <si>
    <t xml:space="preserve">
 10х12 см</t>
  </si>
  <si>
    <t>12,09,2023</t>
  </si>
  <si>
    <t>19,09,2023</t>
  </si>
  <si>
    <t>27,09,2023</t>
  </si>
  <si>
    <t>28,09,2023</t>
  </si>
  <si>
    <t>29,09,2023</t>
  </si>
  <si>
    <t>Polyester oxford 900D и 600ПВХ</t>
  </si>
  <si>
    <t>03,10,2023</t>
  </si>
  <si>
    <t>11,10,2023</t>
  </si>
  <si>
    <t>13,10,2023</t>
  </si>
  <si>
    <t>Вкладыш в спальный мешок х/б</t>
  </si>
  <si>
    <t>Вкладыш кокон в спальный мешок, микрофибра</t>
  </si>
  <si>
    <t>микрофибра 65г/м2.        100% полиэстер</t>
  </si>
  <si>
    <t xml:space="preserve">145г /170см (175г /200см)
</t>
  </si>
  <si>
    <t>175*80*60 см 200*80*60 см</t>
  </si>
  <si>
    <t>рисунок, светлые тона</t>
  </si>
  <si>
    <t>Вкладыш в виде конверта, с заужением в ногах. Разрезы с боков длиной 55 и 25 см для удобства залезания-вылезания. Внизу вкладыша две ленточки для крепления к спальнику. Упакован в п/э пакет</t>
  </si>
  <si>
    <t>24,10,2023</t>
  </si>
  <si>
    <t>01,11,2023</t>
  </si>
  <si>
    <t>09,11,2023</t>
  </si>
  <si>
    <t>10,11,2023</t>
  </si>
  <si>
    <t>15,11,2023</t>
  </si>
  <si>
    <t>16,11,2023</t>
  </si>
  <si>
    <t>140*20-22см</t>
  </si>
  <si>
    <t>133*20-22см</t>
  </si>
  <si>
    <t>27,11,2023</t>
  </si>
  <si>
    <t>Чехол-Контейнер 3л, для кошек, ПВХ</t>
  </si>
  <si>
    <t>3 л        30х10х10 см</t>
  </si>
  <si>
    <t xml:space="preserve">Чехол для кошек на п-образной молнии . В торце ручка для переноски. </t>
  </si>
  <si>
    <r>
      <t>Ткань тентовая ПВХ 630 г/м</t>
    </r>
    <r>
      <rPr>
        <sz val="9"/>
        <rFont val="Calibri"/>
        <family val="2"/>
        <charset val="204"/>
      </rPr>
      <t>²</t>
    </r>
  </si>
  <si>
    <t>Ткань тентовая ПВХ 630 г/м², ппэ</t>
  </si>
  <si>
    <t>Комплект санок с лямками</t>
  </si>
  <si>
    <t>07,12,2023</t>
  </si>
  <si>
    <t>14,12,2023</t>
  </si>
  <si>
    <t>20,12,2023</t>
  </si>
  <si>
    <t>32,5х22х1,2см</t>
  </si>
  <si>
    <t>29,12,2023</t>
  </si>
  <si>
    <t>09,01,2024</t>
  </si>
  <si>
    <t>12,01,2024</t>
  </si>
  <si>
    <t>16,01,2024</t>
  </si>
  <si>
    <t xml:space="preserve"> L, XL             (54-58, 58-62)</t>
  </si>
  <si>
    <t>17,01,2024</t>
  </si>
  <si>
    <t>25,01,2024</t>
  </si>
  <si>
    <t xml:space="preserve">Карабин стальной “РИНГ“ трапеция "keylock", 50 кН </t>
  </si>
  <si>
    <t>Объем экземпляра в литрах:0,07858</t>
  </si>
  <si>
    <t>Диаметр прутка, мм:10
Диаметр раскрытия, мм:21
Длина, мм:117
Масса экземпляра в килограммах:0,178
Нагрузка поперечная, кН:13
Нагрузка продольная, кН:50
Продольная с открытой защелкой, кН:18
Ширина, мм:61</t>
  </si>
  <si>
    <t>Гермокошелек для документов</t>
  </si>
  <si>
    <t>29,01,2024</t>
  </si>
  <si>
    <t>8*14см</t>
  </si>
  <si>
    <t xml:space="preserve">мелк опт от 15 до 30 тр </t>
  </si>
  <si>
    <t>розница до 15 тр</t>
  </si>
  <si>
    <t>02,02,2024</t>
  </si>
  <si>
    <t>06,02,2024</t>
  </si>
  <si>
    <t>Габарит в упаковке</t>
  </si>
  <si>
    <t>дата обновления цены</t>
  </si>
  <si>
    <t>Артикул и ссылка на сайт terra812.ru</t>
  </si>
  <si>
    <t>Название модели  и ссылка на сайт outdoor.spb.ru</t>
  </si>
  <si>
    <t>Какой цвет и размер</t>
  </si>
  <si>
    <t>Материал</t>
  </si>
  <si>
    <t>Вес, кг</t>
  </si>
  <si>
    <t>07,02,2024</t>
  </si>
  <si>
    <t>06,03,2024</t>
  </si>
  <si>
    <t>18,03,2024</t>
  </si>
  <si>
    <t>Мешочек 33х27см принт+принт (4+4)</t>
  </si>
  <si>
    <t>оксфорд полиэстер 240 PU, с двух сторон</t>
  </si>
  <si>
    <t>оксфорд полиэстер 240 PU, сетка</t>
  </si>
  <si>
    <t>19,03,2024</t>
  </si>
  <si>
    <t>Чехол для горнолыжной маски быстросъёмный</t>
  </si>
  <si>
    <t>микрофибра</t>
  </si>
  <si>
    <t>Для сохранения горнолыжных масок, от конденсата и пыли. Быстро надевается и снимается на ощупь.</t>
  </si>
  <si>
    <t>Сумка поясная Лайт+К c клапаном</t>
  </si>
  <si>
    <t xml:space="preserve">
Одно объёмное отделение на молнии с клапаном и плоский карман на молнии со стороны тела.
  </t>
  </si>
  <si>
    <t>27,03,2024</t>
  </si>
  <si>
    <t>Увеличенная сумка для перевозки велоинструмента и других вещей под рамой велосипеда. С дополнительным наружным плоским карманом.
Сумка крепится к раме велосипеда с помощью застежки-велькро (липучки). Одно отделение на молнии. Дно усилено от протирания вторым слоем ткани. Для безопасности на дороге - светоотражающая лента с двух сторон.</t>
  </si>
  <si>
    <t>Полотенце микрофибра 50*100см (200г/м2)</t>
  </si>
  <si>
    <t>Легендница на руку OneGo 8*14см малая, с боковой загрузкой</t>
  </si>
  <si>
    <t>Для быстрого закрепления карточки с легендами КП на руке спортсмена-ориентировщика. Уменьшенный размер на легенду короткой дистанции. Боковая загрузка.</t>
  </si>
  <si>
    <t>Чехол для котла 16л</t>
  </si>
  <si>
    <t>Для переноски овальных костровых котлов объёмом до 16 л</t>
  </si>
  <si>
    <t>35*18*42см</t>
  </si>
  <si>
    <t>01,04,2024</t>
  </si>
  <si>
    <t>11,04,2024</t>
  </si>
  <si>
    <t>24,04,2024</t>
  </si>
  <si>
    <t>23,04,2024</t>
  </si>
  <si>
    <t>14,05,2024</t>
  </si>
  <si>
    <t>15,05,2024</t>
  </si>
  <si>
    <t>190х60x1см</t>
  </si>
  <si>
    <t>Коврик - "гармошка" 9 слож оксфорд 180х50x1 см</t>
  </si>
  <si>
    <t>Коврик - "гармошка" 9 слож таф.подкл. 190х60х1 см</t>
  </si>
  <si>
    <t>Коврик - "гармошка" 9 слож оксфорд 190х60х1</t>
  </si>
  <si>
    <t>полифом 3010+оксфорд</t>
  </si>
  <si>
    <t>20,05,2024</t>
  </si>
  <si>
    <t>TT-0001</t>
  </si>
  <si>
    <t>ПВХ 400 или ТПУ 210</t>
  </si>
  <si>
    <t>16*30 см</t>
  </si>
  <si>
    <t>Непромокаемый непрозрачный кошелёк для документов для ношения на шее</t>
  </si>
  <si>
    <t>Сидушка окантованная сувенирная, принт (сиденье туристическое)</t>
  </si>
  <si>
    <t>пенополиэтилен 10мм, полиоксфорд 600 ПВХ. баннерная ткань, износостойкое нанесение рисунка</t>
  </si>
  <si>
    <t>12,07,2024</t>
  </si>
  <si>
    <t>Санкт-Петербург. июль 2024г.</t>
  </si>
  <si>
    <t>22,07,2024</t>
  </si>
  <si>
    <t>Гермомешок Терра 15л таффета</t>
  </si>
  <si>
    <t>25,07,2024</t>
  </si>
  <si>
    <t>15 л,       Размер 37х53см, дно 20х17см</t>
  </si>
  <si>
    <t xml:space="preserve"> Обновление 25.07.2024г</t>
  </si>
  <si>
    <t>Чехол от дождя и грязи на велорюкзак  Пегас 50.</t>
  </si>
  <si>
    <t>23*16*7см</t>
  </si>
  <si>
    <t>50л, 52*52*36см</t>
  </si>
  <si>
    <t>20*20*7см</t>
  </si>
  <si>
    <t>05,08,2024</t>
  </si>
  <si>
    <t>06,08,2024</t>
  </si>
</sst>
</file>

<file path=xl/styles.xml><?xml version="1.0" encoding="utf-8"?>
<styleSheet xmlns="http://schemas.openxmlformats.org/spreadsheetml/2006/main">
  <numFmts count="3">
    <numFmt numFmtId="5" formatCode="#,##0&quot;р.&quot;;\-#,##0&quot;р.&quot;"/>
    <numFmt numFmtId="164" formatCode="#,##0_ ;\-#,##0\ "/>
    <numFmt numFmtId="165" formatCode="_-[$$-409]* #,##0_ ;_-[$$-409]* \-#,##0\ ;_-[$$-409]* &quot;-&quot;_ ;_-@_ "/>
  </numFmts>
  <fonts count="31">
    <font>
      <sz val="10"/>
      <name val="Arial Cyr"/>
      <charset val="204"/>
    </font>
    <font>
      <sz val="10"/>
      <name val="Arial Cyr"/>
      <family val="2"/>
      <charset val="204"/>
    </font>
    <font>
      <b/>
      <sz val="14"/>
      <name val="Arial Cyr"/>
      <family val="2"/>
      <charset val="204"/>
    </font>
    <font>
      <sz val="14"/>
      <name val="Arial Cyr"/>
      <family val="2"/>
      <charset val="204"/>
    </font>
    <font>
      <sz val="10"/>
      <color indexed="8"/>
      <name val="Arial Cyr"/>
      <charset val="204"/>
    </font>
    <font>
      <sz val="9"/>
      <name val="Arial Cyr"/>
      <family val="2"/>
      <charset val="204"/>
    </font>
    <font>
      <sz val="8"/>
      <name val="Arial Cyr"/>
      <charset val="204"/>
    </font>
    <font>
      <u/>
      <sz val="10"/>
      <color theme="10"/>
      <name val="Arial Cyr"/>
      <charset val="204"/>
    </font>
    <font>
      <sz val="9"/>
      <color indexed="81"/>
      <name val="Tahoma"/>
      <family val="2"/>
      <charset val="204"/>
    </font>
    <font>
      <sz val="10"/>
      <color theme="9" tint="-0.249977111117893"/>
      <name val="Arial Cyr"/>
      <charset val="204"/>
    </font>
    <font>
      <sz val="9"/>
      <name val="Arial Cyr"/>
      <charset val="204"/>
    </font>
    <font>
      <sz val="9"/>
      <name val="Sans EE"/>
      <charset val="238"/>
    </font>
    <font>
      <b/>
      <sz val="9"/>
      <name val="Arial Cyr"/>
      <charset val="204"/>
    </font>
    <font>
      <sz val="9"/>
      <color indexed="8"/>
      <name val="Arial Cyr"/>
      <charset val="204"/>
    </font>
    <font>
      <sz val="9"/>
      <color rgb="FF000000"/>
      <name val="Arial"/>
      <family val="2"/>
      <charset val="204"/>
    </font>
    <font>
      <sz val="10"/>
      <name val="Sans EE"/>
      <charset val="238"/>
    </font>
    <font>
      <u/>
      <sz val="12"/>
      <color theme="10"/>
      <name val="Arial Cyr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2"/>
      <name val="Sans EE"/>
      <charset val="238"/>
    </font>
    <font>
      <b/>
      <sz val="20"/>
      <name val="Arial Cyr"/>
      <charset val="204"/>
    </font>
    <font>
      <sz val="8"/>
      <color rgb="FF000000"/>
      <name val="Arial"/>
      <family val="2"/>
      <charset val="204"/>
    </font>
    <font>
      <sz val="7"/>
      <name val="Arial Cyr"/>
      <family val="2"/>
      <charset val="204"/>
    </font>
    <font>
      <sz val="9"/>
      <name val="Calibri"/>
      <family val="2"/>
      <charset val="204"/>
    </font>
    <font>
      <sz val="8.1999999999999993"/>
      <name val="Arial Cyr"/>
      <charset val="204"/>
    </font>
    <font>
      <sz val="9"/>
      <name val="Arial"/>
      <family val="2"/>
      <charset val="204"/>
    </font>
    <font>
      <sz val="8"/>
      <name val="Arial Cyr"/>
      <family val="2"/>
      <charset val="204"/>
    </font>
    <font>
      <u/>
      <sz val="9"/>
      <color theme="10"/>
      <name val="Arial Cyr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  <font>
      <u/>
      <sz val="11"/>
      <color theme="10"/>
      <name val="Arial Cyr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7ED03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1" fontId="0" fillId="0" borderId="0"/>
    <xf numFmtId="165" fontId="7" fillId="0" borderId="0" applyNumberFormat="0" applyFill="0" applyBorder="0" applyAlignment="0" applyProtection="0">
      <alignment vertical="top"/>
      <protection locked="0"/>
    </xf>
  </cellStyleXfs>
  <cellXfs count="357">
    <xf numFmtId="165" fontId="0" fillId="0" borderId="0" xfId="0" applyNumberFormat="1"/>
    <xf numFmtId="165" fontId="3" fillId="0" borderId="0" xfId="0" applyNumberFormat="1" applyFont="1"/>
    <xf numFmtId="165" fontId="0" fillId="2" borderId="0" xfId="0" applyNumberFormat="1" applyFill="1"/>
    <xf numFmtId="2" fontId="3" fillId="0" borderId="0" xfId="0" applyNumberFormat="1" applyFont="1" applyProtection="1">
      <protection locked="0"/>
    </xf>
    <xf numFmtId="2" fontId="0" fillId="0" borderId="0" xfId="0" applyNumberFormat="1" applyProtection="1">
      <protection locked="0"/>
    </xf>
    <xf numFmtId="165" fontId="0" fillId="3" borderId="0" xfId="0" applyNumberFormat="1" applyFill="1"/>
    <xf numFmtId="165" fontId="0" fillId="3" borderId="0" xfId="0" applyNumberFormat="1" applyFill="1" applyAlignment="1">
      <alignment horizontal="center"/>
    </xf>
    <xf numFmtId="1" fontId="4" fillId="3" borderId="5" xfId="0" applyNumberFormat="1" applyFont="1" applyFill="1" applyBorder="1" applyAlignment="1">
      <alignment horizontal="left" wrapText="1"/>
    </xf>
    <xf numFmtId="1" fontId="1" fillId="3" borderId="14" xfId="0" applyNumberFormat="1" applyFont="1" applyFill="1" applyBorder="1" applyAlignment="1">
      <alignment horizontal="left"/>
    </xf>
    <xf numFmtId="1" fontId="0" fillId="0" borderId="0" xfId="0" applyNumberFormat="1" applyAlignment="1">
      <alignment horizontal="left"/>
    </xf>
    <xf numFmtId="2" fontId="3" fillId="0" borderId="0" xfId="0" applyNumberFormat="1" applyFont="1"/>
    <xf numFmtId="2" fontId="0" fillId="0" borderId="0" xfId="0" applyNumberFormat="1"/>
    <xf numFmtId="164" fontId="3" fillId="0" borderId="0" xfId="0" applyNumberFormat="1" applyFont="1"/>
    <xf numFmtId="164" fontId="0" fillId="0" borderId="0" xfId="0" applyNumberFormat="1"/>
    <xf numFmtId="0" fontId="0" fillId="3" borderId="0" xfId="0" applyNumberFormat="1" applyFill="1"/>
    <xf numFmtId="165" fontId="6" fillId="7" borderId="0" xfId="0" applyNumberFormat="1" applyFont="1" applyFill="1" applyAlignment="1">
      <alignment horizontal="left" vertical="center"/>
    </xf>
    <xf numFmtId="165" fontId="6" fillId="5" borderId="0" xfId="0" applyNumberFormat="1" applyFont="1" applyFill="1" applyAlignment="1">
      <alignment horizontal="left" vertical="center"/>
    </xf>
    <xf numFmtId="165" fontId="6" fillId="8" borderId="0" xfId="0" applyNumberFormat="1" applyFont="1" applyFill="1"/>
    <xf numFmtId="1" fontId="1" fillId="4" borderId="8" xfId="0" applyNumberFormat="1" applyFont="1" applyFill="1" applyBorder="1" applyAlignment="1">
      <alignment horizontal="left"/>
    </xf>
    <xf numFmtId="1" fontId="1" fillId="3" borderId="8" xfId="0" applyNumberFormat="1" applyFont="1" applyFill="1" applyBorder="1" applyAlignment="1">
      <alignment horizontal="left"/>
    </xf>
    <xf numFmtId="0" fontId="3" fillId="0" borderId="0" xfId="0" applyNumberFormat="1" applyFont="1"/>
    <xf numFmtId="0" fontId="0" fillId="0" borderId="0" xfId="0" applyNumberFormat="1"/>
    <xf numFmtId="165" fontId="2" fillId="3" borderId="0" xfId="0" applyNumberFormat="1" applyFont="1" applyFill="1" applyBorder="1" applyAlignment="1">
      <alignment horizontal="center"/>
    </xf>
    <xf numFmtId="165" fontId="2" fillId="3" borderId="0" xfId="0" applyNumberFormat="1" applyFont="1" applyFill="1" applyBorder="1" applyAlignment="1">
      <alignment horizontal="left" vertical="center"/>
    </xf>
    <xf numFmtId="165" fontId="0" fillId="3" borderId="0" xfId="0" applyNumberFormat="1" applyFill="1" applyAlignment="1">
      <alignment horizontal="left" vertical="center"/>
    </xf>
    <xf numFmtId="5" fontId="3" fillId="0" borderId="0" xfId="0" applyNumberFormat="1" applyFont="1"/>
    <xf numFmtId="5" fontId="0" fillId="0" borderId="0" xfId="0" applyNumberFormat="1"/>
    <xf numFmtId="1" fontId="3" fillId="3" borderId="0" xfId="0" applyNumberFormat="1" applyFont="1" applyFill="1" applyBorder="1" applyAlignment="1">
      <alignment horizontal="left"/>
    </xf>
    <xf numFmtId="1" fontId="10" fillId="4" borderId="0" xfId="0" applyNumberFormat="1" applyFont="1" applyFill="1" applyBorder="1" applyAlignment="1">
      <alignment horizontal="left"/>
    </xf>
    <xf numFmtId="165" fontId="10" fillId="3" borderId="39" xfId="0" applyNumberFormat="1" applyFont="1" applyFill="1" applyBorder="1" applyAlignment="1">
      <alignment horizontal="center"/>
    </xf>
    <xf numFmtId="2" fontId="10" fillId="0" borderId="0" xfId="0" applyNumberFormat="1" applyFont="1" applyProtection="1">
      <protection locked="0"/>
    </xf>
    <xf numFmtId="2" fontId="10" fillId="0" borderId="0" xfId="0" applyNumberFormat="1" applyFont="1"/>
    <xf numFmtId="164" fontId="10" fillId="0" borderId="0" xfId="0" applyNumberFormat="1" applyFont="1"/>
    <xf numFmtId="165" fontId="10" fillId="0" borderId="0" xfId="0" applyNumberFormat="1" applyFont="1"/>
    <xf numFmtId="0" fontId="10" fillId="0" borderId="29" xfId="0" applyNumberFormat="1" applyFont="1" applyBorder="1"/>
    <xf numFmtId="5" fontId="10" fillId="0" borderId="29" xfId="0" applyNumberFormat="1" applyFont="1" applyBorder="1"/>
    <xf numFmtId="1" fontId="10" fillId="0" borderId="1" xfId="0" applyNumberFormat="1" applyFont="1" applyBorder="1" applyAlignment="1">
      <alignment horizontal="left"/>
    </xf>
    <xf numFmtId="164" fontId="10" fillId="6" borderId="29" xfId="0" applyNumberFormat="1" applyFont="1" applyFill="1" applyBorder="1" applyAlignment="1">
      <alignment horizontal="right"/>
    </xf>
    <xf numFmtId="164" fontId="10" fillId="8" borderId="29" xfId="0" applyNumberFormat="1" applyFont="1" applyFill="1" applyBorder="1" applyAlignment="1">
      <alignment horizontal="right"/>
    </xf>
    <xf numFmtId="5" fontId="10" fillId="4" borderId="29" xfId="0" applyNumberFormat="1" applyFont="1" applyFill="1" applyBorder="1"/>
    <xf numFmtId="164" fontId="10" fillId="6" borderId="29" xfId="0" applyNumberFormat="1" applyFont="1" applyFill="1" applyBorder="1"/>
    <xf numFmtId="164" fontId="10" fillId="8" borderId="29" xfId="0" applyNumberFormat="1" applyFont="1" applyFill="1" applyBorder="1"/>
    <xf numFmtId="0" fontId="10" fillId="3" borderId="25" xfId="0" applyNumberFormat="1" applyFont="1" applyFill="1" applyBorder="1" applyAlignment="1">
      <alignment horizontal="center"/>
    </xf>
    <xf numFmtId="0" fontId="10" fillId="3" borderId="37" xfId="0" applyNumberFormat="1" applyFont="1" applyFill="1" applyBorder="1" applyAlignment="1">
      <alignment horizontal="center"/>
    </xf>
    <xf numFmtId="165" fontId="10" fillId="3" borderId="25" xfId="0" applyNumberFormat="1" applyFont="1" applyFill="1" applyBorder="1"/>
    <xf numFmtId="165" fontId="10" fillId="3" borderId="26" xfId="0" applyNumberFormat="1" applyFont="1" applyFill="1" applyBorder="1" applyAlignment="1">
      <alignment horizontal="center"/>
    </xf>
    <xf numFmtId="164" fontId="10" fillId="0" borderId="29" xfId="0" applyNumberFormat="1" applyFont="1" applyBorder="1"/>
    <xf numFmtId="0" fontId="10" fillId="0" borderId="0" xfId="0" applyNumberFormat="1" applyFont="1"/>
    <xf numFmtId="5" fontId="10" fillId="0" borderId="0" xfId="0" applyNumberFormat="1" applyFont="1"/>
    <xf numFmtId="0" fontId="10" fillId="3" borderId="27" xfId="0" applyNumberFormat="1" applyFont="1" applyFill="1" applyBorder="1" applyAlignment="1">
      <alignment horizontal="center" vertical="center" wrapText="1"/>
    </xf>
    <xf numFmtId="0" fontId="10" fillId="3" borderId="27" xfId="0" applyNumberFormat="1" applyFont="1" applyFill="1" applyBorder="1" applyAlignment="1">
      <alignment horizontal="center"/>
    </xf>
    <xf numFmtId="0" fontId="10" fillId="3" borderId="30" xfId="0" applyNumberFormat="1" applyFont="1" applyFill="1" applyBorder="1" applyAlignment="1">
      <alignment horizontal="center" vertical="center" wrapText="1"/>
    </xf>
    <xf numFmtId="2" fontId="10" fillId="0" borderId="0" xfId="0" applyNumberFormat="1" applyFont="1" applyAlignment="1" applyProtection="1">
      <alignment horizontal="center" vertical="center"/>
      <protection locked="0"/>
    </xf>
    <xf numFmtId="164" fontId="10" fillId="0" borderId="29" xfId="0" applyNumberFormat="1" applyFont="1" applyBorder="1" applyAlignment="1">
      <alignment horizontal="center" vertical="center"/>
    </xf>
    <xf numFmtId="0" fontId="10" fillId="3" borderId="29" xfId="0" applyNumberFormat="1" applyFont="1" applyFill="1" applyBorder="1" applyAlignment="1">
      <alignment horizontal="center"/>
    </xf>
    <xf numFmtId="0" fontId="10" fillId="3" borderId="29" xfId="0" applyNumberFormat="1" applyFont="1" applyFill="1" applyBorder="1" applyAlignment="1">
      <alignment horizontal="center" vertical="center" wrapText="1"/>
    </xf>
    <xf numFmtId="0" fontId="10" fillId="3" borderId="29" xfId="0" applyNumberFormat="1" applyFont="1" applyFill="1" applyBorder="1" applyAlignment="1">
      <alignment horizontal="center" vertical="center"/>
    </xf>
    <xf numFmtId="1" fontId="5" fillId="3" borderId="17" xfId="0" applyFont="1" applyFill="1" applyBorder="1" applyAlignment="1">
      <alignment horizontal="center" vertical="center"/>
    </xf>
    <xf numFmtId="1" fontId="10" fillId="3" borderId="31" xfId="0" applyNumberFormat="1" applyFont="1" applyFill="1" applyBorder="1" applyAlignment="1">
      <alignment horizontal="center" vertical="center"/>
    </xf>
    <xf numFmtId="3" fontId="10" fillId="3" borderId="32" xfId="0" applyNumberFormat="1" applyFont="1" applyFill="1" applyBorder="1" applyAlignment="1">
      <alignment horizontal="center" vertical="center"/>
    </xf>
    <xf numFmtId="2" fontId="10" fillId="3" borderId="0" xfId="0" applyNumberFormat="1" applyFont="1" applyFill="1"/>
    <xf numFmtId="0" fontId="5" fillId="3" borderId="29" xfId="0" applyNumberFormat="1" applyFont="1" applyFill="1" applyBorder="1" applyAlignment="1">
      <alignment horizontal="center" vertical="center" wrapText="1"/>
    </xf>
    <xf numFmtId="0" fontId="5" fillId="3" borderId="29" xfId="0" applyNumberFormat="1" applyFont="1" applyFill="1" applyBorder="1" applyAlignment="1">
      <alignment horizontal="center" vertical="center"/>
    </xf>
    <xf numFmtId="165" fontId="5" fillId="3" borderId="29" xfId="0" applyNumberFormat="1" applyFont="1" applyFill="1" applyBorder="1" applyAlignment="1">
      <alignment horizontal="center" vertical="center"/>
    </xf>
    <xf numFmtId="0" fontId="10" fillId="3" borderId="24" xfId="0" applyNumberFormat="1" applyFont="1" applyFill="1" applyBorder="1" applyAlignment="1">
      <alignment horizontal="center"/>
    </xf>
    <xf numFmtId="0" fontId="10" fillId="3" borderId="24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left"/>
    </xf>
    <xf numFmtId="0" fontId="10" fillId="3" borderId="0" xfId="0" applyNumberFormat="1" applyFont="1" applyFill="1" applyBorder="1" applyAlignment="1">
      <alignment horizontal="center"/>
    </xf>
    <xf numFmtId="0" fontId="5" fillId="3" borderId="27" xfId="0" applyNumberFormat="1" applyFont="1" applyFill="1" applyBorder="1" applyAlignment="1">
      <alignment horizontal="center"/>
    </xf>
    <xf numFmtId="0" fontId="5" fillId="3" borderId="29" xfId="0" applyNumberFormat="1" applyFont="1" applyFill="1" applyBorder="1" applyAlignment="1">
      <alignment horizontal="center"/>
    </xf>
    <xf numFmtId="2" fontId="10" fillId="3" borderId="0" xfId="0" applyNumberFormat="1" applyFont="1" applyFill="1" applyProtection="1">
      <protection locked="0"/>
    </xf>
    <xf numFmtId="164" fontId="10" fillId="3" borderId="29" xfId="0" applyNumberFormat="1" applyFont="1" applyFill="1" applyBorder="1"/>
    <xf numFmtId="0" fontId="10" fillId="3" borderId="29" xfId="0" applyNumberFormat="1" applyFont="1" applyFill="1" applyBorder="1"/>
    <xf numFmtId="0" fontId="5" fillId="3" borderId="29" xfId="0" applyNumberFormat="1" applyFont="1" applyFill="1" applyBorder="1" applyAlignment="1">
      <alignment horizontal="center" wrapText="1"/>
    </xf>
    <xf numFmtId="165" fontId="10" fillId="3" borderId="0" xfId="0" applyNumberFormat="1" applyFont="1" applyFill="1"/>
    <xf numFmtId="165" fontId="14" fillId="0" borderId="0" xfId="0" applyNumberFormat="1" applyFont="1" applyAlignment="1">
      <alignment horizontal="center" vertical="center" wrapText="1"/>
    </xf>
    <xf numFmtId="165" fontId="14" fillId="0" borderId="29" xfId="0" applyNumberFormat="1" applyFont="1" applyBorder="1" applyAlignment="1">
      <alignment horizontal="center" vertical="center" wrapText="1"/>
    </xf>
    <xf numFmtId="0" fontId="10" fillId="3" borderId="34" xfId="0" applyNumberFormat="1" applyFont="1" applyFill="1" applyBorder="1" applyAlignment="1">
      <alignment horizontal="center"/>
    </xf>
    <xf numFmtId="0" fontId="10" fillId="3" borderId="34" xfId="0" applyNumberFormat="1" applyFont="1" applyFill="1" applyBorder="1" applyAlignment="1">
      <alignment horizontal="center" vertical="center" wrapText="1"/>
    </xf>
    <xf numFmtId="165" fontId="10" fillId="3" borderId="0" xfId="0" applyNumberFormat="1" applyFont="1" applyFill="1" applyBorder="1" applyAlignment="1">
      <alignment horizontal="center"/>
    </xf>
    <xf numFmtId="0" fontId="10" fillId="3" borderId="21" xfId="0" applyNumberFormat="1" applyFont="1" applyFill="1" applyBorder="1" applyAlignment="1">
      <alignment horizontal="center" vertical="center" wrapText="1"/>
    </xf>
    <xf numFmtId="0" fontId="10" fillId="3" borderId="27" xfId="0" applyNumberFormat="1" applyFont="1" applyFill="1" applyBorder="1" applyAlignment="1">
      <alignment horizontal="center" vertical="center"/>
    </xf>
    <xf numFmtId="0" fontId="10" fillId="3" borderId="29" xfId="0" applyNumberFormat="1" applyFont="1" applyFill="1" applyBorder="1" applyAlignment="1">
      <alignment horizontal="center" wrapText="1"/>
    </xf>
    <xf numFmtId="0" fontId="5" fillId="3" borderId="24" xfId="0" applyNumberFormat="1" applyFont="1" applyFill="1" applyBorder="1" applyAlignment="1">
      <alignment horizontal="center"/>
    </xf>
    <xf numFmtId="0" fontId="5" fillId="3" borderId="24" xfId="0" applyNumberFormat="1" applyFont="1" applyFill="1" applyBorder="1" applyAlignment="1">
      <alignment horizontal="center" vertical="center" wrapText="1"/>
    </xf>
    <xf numFmtId="0" fontId="5" fillId="3" borderId="35" xfId="0" applyNumberFormat="1" applyFont="1" applyFill="1" applyBorder="1" applyAlignment="1">
      <alignment horizontal="center"/>
    </xf>
    <xf numFmtId="165" fontId="5" fillId="3" borderId="35" xfId="0" applyNumberFormat="1" applyFont="1" applyFill="1" applyBorder="1" applyAlignment="1">
      <alignment horizontal="center"/>
    </xf>
    <xf numFmtId="0" fontId="10" fillId="3" borderId="29" xfId="0" applyNumberFormat="1" applyFont="1" applyFill="1" applyBorder="1" applyAlignment="1">
      <alignment horizontal="left"/>
    </xf>
    <xf numFmtId="0" fontId="5" fillId="3" borderId="34" xfId="0" applyNumberFormat="1" applyFont="1" applyFill="1" applyBorder="1" applyAlignment="1">
      <alignment horizontal="center"/>
    </xf>
    <xf numFmtId="0" fontId="5" fillId="3" borderId="34" xfId="0" applyNumberFormat="1" applyFont="1" applyFill="1" applyBorder="1" applyAlignment="1">
      <alignment horizontal="center" vertical="center" wrapText="1"/>
    </xf>
    <xf numFmtId="0" fontId="10" fillId="3" borderId="24" xfId="0" applyNumberFormat="1" applyFont="1" applyFill="1" applyBorder="1" applyAlignment="1">
      <alignment horizontal="center" wrapText="1"/>
    </xf>
    <xf numFmtId="0" fontId="5" fillId="3" borderId="37" xfId="0" applyNumberFormat="1" applyFont="1" applyFill="1" applyBorder="1" applyAlignment="1">
      <alignment horizontal="center"/>
    </xf>
    <xf numFmtId="165" fontId="5" fillId="3" borderId="37" xfId="0" applyNumberFormat="1" applyFont="1" applyFill="1" applyBorder="1" applyAlignment="1">
      <alignment horizontal="center"/>
    </xf>
    <xf numFmtId="0" fontId="5" fillId="3" borderId="27" xfId="0" applyNumberFormat="1" applyFont="1" applyFill="1" applyBorder="1" applyAlignment="1">
      <alignment horizontal="center" vertical="center" wrapText="1"/>
    </xf>
    <xf numFmtId="165" fontId="14" fillId="9" borderId="0" xfId="0" applyNumberFormat="1" applyFont="1" applyFill="1" applyAlignment="1">
      <alignment horizontal="center" vertical="center" wrapText="1"/>
    </xf>
    <xf numFmtId="0" fontId="10" fillId="3" borderId="30" xfId="0" applyNumberFormat="1" applyFont="1" applyFill="1" applyBorder="1" applyAlignment="1">
      <alignment horizontal="center"/>
    </xf>
    <xf numFmtId="0" fontId="10" fillId="3" borderId="27" xfId="0" applyNumberFormat="1" applyFont="1" applyFill="1" applyBorder="1" applyAlignment="1">
      <alignment horizontal="left"/>
    </xf>
    <xf numFmtId="165" fontId="10" fillId="0" borderId="0" xfId="0" applyNumberFormat="1" applyFont="1" applyBorder="1"/>
    <xf numFmtId="164" fontId="10" fillId="0" borderId="0" xfId="0" applyNumberFormat="1" applyFont="1" applyBorder="1"/>
    <xf numFmtId="0" fontId="10" fillId="3" borderId="37" xfId="0" applyNumberFormat="1" applyFont="1" applyFill="1" applyBorder="1"/>
    <xf numFmtId="165" fontId="10" fillId="3" borderId="37" xfId="0" applyNumberFormat="1" applyFont="1" applyFill="1" applyBorder="1"/>
    <xf numFmtId="0" fontId="10" fillId="3" borderId="41" xfId="0" applyNumberFormat="1" applyFont="1" applyFill="1" applyBorder="1" applyAlignment="1">
      <alignment horizontal="center"/>
    </xf>
    <xf numFmtId="0" fontId="10" fillId="3" borderId="41" xfId="0" applyNumberFormat="1" applyFont="1" applyFill="1" applyBorder="1" applyAlignment="1">
      <alignment horizontal="center" vertical="center" wrapText="1"/>
    </xf>
    <xf numFmtId="0" fontId="11" fillId="3" borderId="30" xfId="0" applyNumberFormat="1" applyFont="1" applyFill="1" applyBorder="1" applyAlignment="1">
      <alignment horizontal="center"/>
    </xf>
    <xf numFmtId="0" fontId="11" fillId="3" borderId="29" xfId="0" applyNumberFormat="1" applyFont="1" applyFill="1" applyBorder="1" applyAlignment="1">
      <alignment horizontal="center"/>
    </xf>
    <xf numFmtId="0" fontId="11" fillId="3" borderId="29" xfId="0" applyNumberFormat="1" applyFont="1" applyFill="1" applyBorder="1" applyAlignment="1">
      <alignment horizontal="center" vertical="center" wrapText="1"/>
    </xf>
    <xf numFmtId="0" fontId="11" fillId="3" borderId="30" xfId="0" applyNumberFormat="1" applyFont="1" applyFill="1" applyBorder="1" applyAlignment="1">
      <alignment horizontal="center" vertical="center" wrapText="1"/>
    </xf>
    <xf numFmtId="0" fontId="11" fillId="3" borderId="35" xfId="0" applyNumberFormat="1" applyFont="1" applyFill="1" applyBorder="1" applyAlignment="1">
      <alignment horizontal="center"/>
    </xf>
    <xf numFmtId="0" fontId="11" fillId="3" borderId="35" xfId="0" applyNumberFormat="1" applyFont="1" applyFill="1" applyBorder="1" applyAlignment="1">
      <alignment horizontal="center" vertical="center" wrapText="1"/>
    </xf>
    <xf numFmtId="0" fontId="11" fillId="3" borderId="29" xfId="0" applyNumberFormat="1" applyFont="1" applyFill="1" applyBorder="1" applyAlignment="1">
      <alignment horizontal="center" wrapText="1"/>
    </xf>
    <xf numFmtId="0" fontId="10" fillId="3" borderId="30" xfId="0" applyNumberFormat="1" applyFont="1" applyFill="1" applyBorder="1" applyAlignment="1">
      <alignment horizontal="center" wrapText="1"/>
    </xf>
    <xf numFmtId="1" fontId="10" fillId="0" borderId="0" xfId="0" applyNumberFormat="1" applyFont="1" applyAlignment="1">
      <alignment horizontal="left"/>
    </xf>
    <xf numFmtId="165" fontId="10" fillId="3" borderId="0" xfId="0" applyNumberFormat="1" applyFont="1" applyFill="1" applyAlignment="1">
      <alignment horizontal="left" vertical="center"/>
    </xf>
    <xf numFmtId="0" fontId="10" fillId="3" borderId="0" xfId="0" applyNumberFormat="1" applyFont="1" applyFill="1" applyAlignment="1"/>
    <xf numFmtId="165" fontId="10" fillId="3" borderId="0" xfId="0" applyNumberFormat="1" applyFont="1" applyFill="1" applyAlignment="1"/>
    <xf numFmtId="165" fontId="10" fillId="3" borderId="0" xfId="0" applyNumberFormat="1" applyFont="1" applyFill="1" applyAlignment="1">
      <alignment horizontal="center"/>
    </xf>
    <xf numFmtId="1" fontId="5" fillId="3" borderId="0" xfId="0" applyFont="1" applyFill="1" applyBorder="1" applyAlignment="1">
      <alignment horizontal="left" vertical="center"/>
    </xf>
    <xf numFmtId="0" fontId="5" fillId="3" borderId="0" xfId="0" applyNumberFormat="1" applyFont="1" applyFill="1" applyBorder="1" applyAlignment="1">
      <alignment horizontal="left"/>
    </xf>
    <xf numFmtId="1" fontId="11" fillId="3" borderId="0" xfId="0" applyFont="1" applyFill="1" applyBorder="1" applyAlignment="1">
      <alignment horizontal="center"/>
    </xf>
    <xf numFmtId="164" fontId="11" fillId="3" borderId="0" xfId="0" applyNumberFormat="1" applyFont="1" applyFill="1" applyBorder="1" applyAlignment="1"/>
    <xf numFmtId="1" fontId="11" fillId="3" borderId="0" xfId="0" applyNumberFormat="1" applyFont="1" applyFill="1" applyBorder="1" applyAlignment="1"/>
    <xf numFmtId="3" fontId="11" fillId="3" borderId="0" xfId="0" applyNumberFormat="1" applyFont="1" applyFill="1" applyBorder="1" applyAlignment="1"/>
    <xf numFmtId="1" fontId="12" fillId="3" borderId="12" xfId="0" applyFont="1" applyFill="1" applyBorder="1" applyAlignment="1">
      <alignment horizontal="left" vertical="center"/>
    </xf>
    <xf numFmtId="1" fontId="12" fillId="3" borderId="25" xfId="0" applyFont="1" applyFill="1" applyBorder="1" applyAlignment="1">
      <alignment horizontal="center"/>
    </xf>
    <xf numFmtId="1" fontId="12" fillId="3" borderId="26" xfId="0" applyFont="1" applyFill="1" applyBorder="1" applyAlignment="1">
      <alignment horizontal="center"/>
    </xf>
    <xf numFmtId="1" fontId="12" fillId="3" borderId="38" xfId="0" applyFont="1" applyFill="1" applyBorder="1" applyAlignment="1">
      <alignment horizontal="left" vertical="center"/>
    </xf>
    <xf numFmtId="1" fontId="12" fillId="3" borderId="39" xfId="0" applyFont="1" applyFill="1" applyBorder="1" applyAlignment="1">
      <alignment horizontal="center"/>
    </xf>
    <xf numFmtId="1" fontId="12" fillId="3" borderId="43" xfId="0" applyFont="1" applyFill="1" applyBorder="1" applyAlignment="1">
      <alignment horizontal="center"/>
    </xf>
    <xf numFmtId="1" fontId="12" fillId="3" borderId="33" xfId="0" applyFont="1" applyFill="1" applyBorder="1" applyAlignment="1">
      <alignment horizontal="left" vertical="center"/>
    </xf>
    <xf numFmtId="0" fontId="12" fillId="3" borderId="0" xfId="0" applyNumberFormat="1" applyFont="1" applyFill="1" applyBorder="1" applyAlignment="1">
      <alignment horizontal="center"/>
    </xf>
    <xf numFmtId="1" fontId="12" fillId="3" borderId="0" xfId="0" applyFont="1" applyFill="1" applyBorder="1" applyAlignment="1">
      <alignment horizontal="center"/>
    </xf>
    <xf numFmtId="1" fontId="12" fillId="3" borderId="42" xfId="0" applyFont="1" applyFill="1" applyBorder="1" applyAlignment="1">
      <alignment horizontal="center"/>
    </xf>
    <xf numFmtId="164" fontId="10" fillId="0" borderId="0" xfId="0" applyNumberFormat="1" applyFont="1" applyAlignment="1">
      <alignment horizontal="left" vertical="center"/>
    </xf>
    <xf numFmtId="0" fontId="10" fillId="3" borderId="0" xfId="0" applyNumberFormat="1" applyFont="1" applyFill="1"/>
    <xf numFmtId="0" fontId="7" fillId="3" borderId="27" xfId="1" applyNumberFormat="1" applyFill="1" applyBorder="1" applyAlignment="1" applyProtection="1">
      <alignment horizontal="center" vertical="center" wrapText="1"/>
    </xf>
    <xf numFmtId="5" fontId="0" fillId="0" borderId="29" xfId="0" applyNumberFormat="1" applyFont="1" applyBorder="1"/>
    <xf numFmtId="0" fontId="5" fillId="0" borderId="29" xfId="0" applyNumberFormat="1" applyFont="1" applyFill="1" applyBorder="1" applyAlignment="1">
      <alignment horizontal="center" vertical="center" wrapText="1"/>
    </xf>
    <xf numFmtId="165" fontId="0" fillId="3" borderId="39" xfId="0" applyNumberFormat="1" applyFill="1" applyBorder="1" applyAlignment="1">
      <alignment horizontal="left" vertical="center"/>
    </xf>
    <xf numFmtId="1" fontId="0" fillId="3" borderId="0" xfId="0" applyNumberFormat="1" applyFill="1" applyBorder="1" applyAlignment="1">
      <alignment horizontal="left"/>
    </xf>
    <xf numFmtId="1" fontId="0" fillId="3" borderId="1" xfId="0" applyNumberFormat="1" applyFill="1" applyBorder="1" applyAlignment="1">
      <alignment horizontal="left"/>
    </xf>
    <xf numFmtId="1" fontId="4" fillId="3" borderId="7" xfId="0" applyNumberFormat="1" applyFont="1" applyFill="1" applyBorder="1" applyAlignment="1">
      <alignment horizontal="left" wrapText="1"/>
    </xf>
    <xf numFmtId="1" fontId="0" fillId="3" borderId="4" xfId="0" applyNumberFormat="1" applyFill="1" applyBorder="1" applyAlignment="1">
      <alignment horizontal="left"/>
    </xf>
    <xf numFmtId="1" fontId="4" fillId="3" borderId="10" xfId="0" applyNumberFormat="1" applyFont="1" applyFill="1" applyBorder="1" applyAlignment="1">
      <alignment horizontal="left" wrapText="1"/>
    </xf>
    <xf numFmtId="1" fontId="0" fillId="3" borderId="12" xfId="0" applyNumberFormat="1" applyFill="1" applyBorder="1" applyAlignment="1">
      <alignment horizontal="left"/>
    </xf>
    <xf numFmtId="1" fontId="4" fillId="3" borderId="13" xfId="0" applyNumberFormat="1" applyFont="1" applyFill="1" applyBorder="1" applyAlignment="1">
      <alignment horizontal="left" wrapText="1"/>
    </xf>
    <xf numFmtId="1" fontId="4" fillId="3" borderId="14" xfId="0" applyNumberFormat="1" applyFont="1" applyFill="1" applyBorder="1" applyAlignment="1">
      <alignment horizontal="left" wrapText="1"/>
    </xf>
    <xf numFmtId="1" fontId="1" fillId="3" borderId="9" xfId="0" applyNumberFormat="1" applyFont="1" applyFill="1" applyBorder="1" applyAlignment="1">
      <alignment horizontal="left"/>
    </xf>
    <xf numFmtId="1" fontId="1" fillId="3" borderId="11" xfId="0" applyNumberFormat="1" applyFont="1" applyFill="1" applyBorder="1" applyAlignment="1">
      <alignment horizontal="left"/>
    </xf>
    <xf numFmtId="1" fontId="0" fillId="3" borderId="3" xfId="0" applyNumberFormat="1" applyFill="1" applyBorder="1" applyAlignment="1">
      <alignment horizontal="left"/>
    </xf>
    <xf numFmtId="1" fontId="0" fillId="3" borderId="7" xfId="0" applyNumberFormat="1" applyFill="1" applyBorder="1" applyAlignment="1">
      <alignment horizontal="left"/>
    </xf>
    <xf numFmtId="1" fontId="1" fillId="3" borderId="13" xfId="0" applyNumberFormat="1" applyFont="1" applyFill="1" applyBorder="1" applyAlignment="1">
      <alignment horizontal="left"/>
    </xf>
    <xf numFmtId="1" fontId="0" fillId="3" borderId="13" xfId="0" applyNumberFormat="1" applyFill="1" applyBorder="1" applyAlignment="1">
      <alignment horizontal="left"/>
    </xf>
    <xf numFmtId="1" fontId="1" fillId="3" borderId="5" xfId="0" applyNumberFormat="1" applyFont="1" applyFill="1" applyBorder="1" applyAlignment="1">
      <alignment horizontal="left"/>
    </xf>
    <xf numFmtId="1" fontId="0" fillId="3" borderId="6" xfId="0" applyNumberFormat="1" applyFill="1" applyBorder="1" applyAlignment="1">
      <alignment horizontal="left"/>
    </xf>
    <xf numFmtId="1" fontId="1" fillId="3" borderId="15" xfId="0" applyNumberFormat="1" applyFont="1" applyFill="1" applyBorder="1" applyAlignment="1">
      <alignment horizontal="left"/>
    </xf>
    <xf numFmtId="1" fontId="1" fillId="3" borderId="18" xfId="0" applyNumberFormat="1" applyFont="1" applyFill="1" applyBorder="1" applyAlignment="1">
      <alignment horizontal="left"/>
    </xf>
    <xf numFmtId="1" fontId="1" fillId="3" borderId="19" xfId="0" applyNumberFormat="1" applyFont="1" applyFill="1" applyBorder="1" applyAlignment="1">
      <alignment horizontal="left"/>
    </xf>
    <xf numFmtId="1" fontId="4" fillId="3" borderId="44" xfId="0" applyNumberFormat="1" applyFont="1" applyFill="1" applyBorder="1" applyAlignment="1">
      <alignment horizontal="left" wrapText="1"/>
    </xf>
    <xf numFmtId="1" fontId="1" fillId="3" borderId="16" xfId="0" applyNumberFormat="1" applyFon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65" fontId="5" fillId="3" borderId="30" xfId="0" applyNumberFormat="1" applyFont="1" applyFill="1" applyBorder="1" applyAlignment="1">
      <alignment horizontal="center" vertical="center" wrapText="1"/>
    </xf>
    <xf numFmtId="165" fontId="16" fillId="3" borderId="8" xfId="1" applyNumberFormat="1" applyFont="1" applyFill="1" applyBorder="1" applyAlignment="1" applyProtection="1">
      <alignment horizontal="left" vertical="center"/>
    </xf>
    <xf numFmtId="1" fontId="16" fillId="0" borderId="0" xfId="1" applyNumberFormat="1" applyFont="1" applyAlignment="1" applyProtection="1">
      <alignment horizontal="left" vertical="center"/>
    </xf>
    <xf numFmtId="165" fontId="16" fillId="3" borderId="8" xfId="1" applyNumberFormat="1" applyFont="1" applyFill="1" applyBorder="1" applyAlignment="1" applyProtection="1">
      <alignment horizontal="left" vertical="center" wrapText="1"/>
    </xf>
    <xf numFmtId="165" fontId="17" fillId="3" borderId="33" xfId="0" applyNumberFormat="1" applyFont="1" applyFill="1" applyBorder="1" applyAlignment="1">
      <alignment horizontal="left" vertical="center"/>
    </xf>
    <xf numFmtId="165" fontId="16" fillId="3" borderId="9" xfId="1" applyNumberFormat="1" applyFont="1" applyFill="1" applyBorder="1" applyAlignment="1" applyProtection="1">
      <alignment horizontal="left" vertical="center"/>
    </xf>
    <xf numFmtId="165" fontId="17" fillId="3" borderId="18" xfId="0" applyNumberFormat="1" applyFont="1" applyFill="1" applyBorder="1" applyAlignment="1">
      <alignment horizontal="left" vertical="center"/>
    </xf>
    <xf numFmtId="165" fontId="16" fillId="3" borderId="8" xfId="1" applyFont="1" applyFill="1" applyBorder="1" applyAlignment="1" applyProtection="1">
      <alignment horizontal="left" vertical="center"/>
    </xf>
    <xf numFmtId="165" fontId="16" fillId="3" borderId="8" xfId="1" applyNumberFormat="1" applyFont="1" applyFill="1" applyBorder="1" applyAlignment="1" applyProtection="1">
      <alignment horizontal="center" vertical="center" wrapText="1"/>
    </xf>
    <xf numFmtId="165" fontId="16" fillId="3" borderId="8" xfId="1" applyFont="1" applyFill="1" applyBorder="1" applyAlignment="1" applyProtection="1">
      <alignment horizontal="center" vertical="center" wrapText="1"/>
    </xf>
    <xf numFmtId="165" fontId="16" fillId="3" borderId="16" xfId="1" applyNumberFormat="1" applyFont="1" applyFill="1" applyBorder="1" applyAlignment="1" applyProtection="1">
      <alignment horizontal="center" vertical="center" wrapText="1"/>
    </xf>
    <xf numFmtId="1" fontId="7" fillId="3" borderId="7" xfId="1" applyNumberFormat="1" applyFill="1" applyBorder="1" applyAlignment="1" applyProtection="1">
      <alignment horizontal="center" vertical="center" wrapText="1"/>
    </xf>
    <xf numFmtId="1" fontId="7" fillId="0" borderId="5" xfId="1" applyNumberFormat="1" applyFill="1" applyBorder="1" applyAlignment="1" applyProtection="1">
      <alignment horizontal="center" vertical="center" wrapText="1"/>
    </xf>
    <xf numFmtId="1" fontId="7" fillId="3" borderId="5" xfId="1" applyNumberFormat="1" applyFill="1" applyBorder="1" applyAlignment="1" applyProtection="1">
      <alignment horizontal="center" vertical="center" wrapText="1"/>
    </xf>
    <xf numFmtId="1" fontId="13" fillId="0" borderId="5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/>
    </xf>
    <xf numFmtId="1" fontId="7" fillId="3" borderId="10" xfId="1" applyNumberFormat="1" applyFill="1" applyBorder="1" applyAlignment="1" applyProtection="1">
      <alignment horizontal="center" vertical="center" wrapText="1"/>
    </xf>
    <xf numFmtId="1" fontId="10" fillId="3" borderId="4" xfId="0" applyNumberFormat="1" applyFont="1" applyFill="1" applyBorder="1" applyAlignment="1">
      <alignment horizontal="center" vertical="center"/>
    </xf>
    <xf numFmtId="1" fontId="7" fillId="3" borderId="12" xfId="1" applyNumberFormat="1" applyFill="1" applyBorder="1" applyAlignment="1" applyProtection="1">
      <alignment horizontal="center" vertical="center"/>
    </xf>
    <xf numFmtId="1" fontId="7" fillId="3" borderId="13" xfId="1" applyNumberFormat="1" applyFill="1" applyBorder="1" applyAlignment="1" applyProtection="1">
      <alignment horizontal="center" vertical="center" wrapText="1"/>
    </xf>
    <xf numFmtId="1" fontId="13" fillId="3" borderId="13" xfId="0" applyNumberFormat="1" applyFont="1" applyFill="1" applyBorder="1" applyAlignment="1">
      <alignment horizontal="center" vertical="center" wrapText="1"/>
    </xf>
    <xf numFmtId="1" fontId="0" fillId="3" borderId="0" xfId="0" applyFill="1" applyAlignment="1">
      <alignment horizontal="center" vertical="center"/>
    </xf>
    <xf numFmtId="1" fontId="13" fillId="3" borderId="5" xfId="0" applyNumberFormat="1" applyFont="1" applyFill="1" applyBorder="1" applyAlignment="1">
      <alignment horizontal="center" vertical="center" wrapText="1"/>
    </xf>
    <xf numFmtId="1" fontId="7" fillId="3" borderId="8" xfId="1" applyNumberFormat="1" applyFill="1" applyBorder="1" applyAlignment="1" applyProtection="1">
      <alignment horizontal="center" vertical="center"/>
    </xf>
    <xf numFmtId="1" fontId="7" fillId="3" borderId="9" xfId="1" applyNumberFormat="1" applyFill="1" applyBorder="1" applyAlignment="1" applyProtection="1">
      <alignment horizontal="center" vertical="center"/>
    </xf>
    <xf numFmtId="1" fontId="5" fillId="3" borderId="8" xfId="0" applyNumberFormat="1" applyFont="1" applyFill="1" applyBorder="1" applyAlignment="1">
      <alignment horizontal="center" vertical="center"/>
    </xf>
    <xf numFmtId="1" fontId="7" fillId="3" borderId="11" xfId="1" applyNumberFormat="1" applyFill="1" applyBorder="1" applyAlignment="1" applyProtection="1">
      <alignment horizontal="center" vertical="center"/>
    </xf>
    <xf numFmtId="1" fontId="10" fillId="3" borderId="3" xfId="0" applyNumberFormat="1" applyFont="1" applyFill="1" applyBorder="1" applyAlignment="1">
      <alignment horizontal="center" vertical="center"/>
    </xf>
    <xf numFmtId="1" fontId="7" fillId="3" borderId="7" xfId="1" applyNumberFormat="1" applyFill="1" applyBorder="1" applyAlignment="1" applyProtection="1">
      <alignment horizontal="center" vertical="center"/>
    </xf>
    <xf numFmtId="1" fontId="7" fillId="3" borderId="4" xfId="1" applyNumberFormat="1" applyFill="1" applyBorder="1" applyAlignment="1" applyProtection="1">
      <alignment horizontal="center" vertical="center"/>
    </xf>
    <xf numFmtId="1" fontId="7" fillId="3" borderId="13" xfId="1" applyNumberFormat="1" applyFill="1" applyBorder="1" applyAlignment="1" applyProtection="1">
      <alignment horizontal="center" vertical="center"/>
    </xf>
    <xf numFmtId="1" fontId="5" fillId="3" borderId="13" xfId="0" applyNumberFormat="1" applyFont="1" applyFill="1" applyBorder="1" applyAlignment="1">
      <alignment horizontal="center" vertical="center"/>
    </xf>
    <xf numFmtId="1" fontId="7" fillId="3" borderId="14" xfId="1" applyNumberFormat="1" applyFill="1" applyBorder="1" applyAlignment="1" applyProtection="1">
      <alignment horizontal="center" vertical="center"/>
    </xf>
    <xf numFmtId="1" fontId="7" fillId="3" borderId="15" xfId="1" applyNumberFormat="1" applyFill="1" applyBorder="1" applyAlignment="1" applyProtection="1">
      <alignment horizontal="center" vertical="center"/>
    </xf>
    <xf numFmtId="1" fontId="7" fillId="3" borderId="5" xfId="1" applyNumberFormat="1" applyFill="1" applyBorder="1" applyAlignment="1" applyProtection="1">
      <alignment horizontal="center" vertical="center"/>
    </xf>
    <xf numFmtId="1" fontId="10" fillId="3" borderId="6" xfId="0" applyNumberFormat="1" applyFont="1" applyFill="1" applyBorder="1" applyAlignment="1">
      <alignment horizontal="center" vertical="center"/>
    </xf>
    <xf numFmtId="1" fontId="5" fillId="3" borderId="15" xfId="0" applyNumberFormat="1" applyFont="1" applyFill="1" applyBorder="1" applyAlignment="1">
      <alignment horizontal="center" vertical="center"/>
    </xf>
    <xf numFmtId="1" fontId="13" fillId="3" borderId="44" xfId="0" applyNumberFormat="1" applyFont="1" applyFill="1" applyBorder="1" applyAlignment="1">
      <alignment horizontal="center" vertical="center" wrapText="1"/>
    </xf>
    <xf numFmtId="1" fontId="5" fillId="3" borderId="19" xfId="0" applyNumberFormat="1" applyFont="1" applyFill="1" applyBorder="1" applyAlignment="1">
      <alignment horizontal="center" vertical="center"/>
    </xf>
    <xf numFmtId="1" fontId="7" fillId="3" borderId="16" xfId="1" applyNumberFormat="1" applyFill="1" applyBorder="1" applyAlignment="1" applyProtection="1">
      <alignment horizontal="center" vertical="center"/>
    </xf>
    <xf numFmtId="1" fontId="5" fillId="3" borderId="16" xfId="0" applyNumberFormat="1" applyFont="1" applyFill="1" applyBorder="1" applyAlignment="1">
      <alignment horizontal="center" vertical="center"/>
    </xf>
    <xf numFmtId="1" fontId="5" fillId="3" borderId="14" xfId="0" applyNumberFormat="1" applyFont="1" applyFill="1" applyBorder="1" applyAlignment="1">
      <alignment horizontal="center" vertical="center"/>
    </xf>
    <xf numFmtId="165" fontId="16" fillId="3" borderId="9" xfId="1" applyNumberFormat="1" applyFont="1" applyFill="1" applyBorder="1" applyAlignment="1" applyProtection="1">
      <alignment horizontal="center" vertical="center" wrapText="1"/>
    </xf>
    <xf numFmtId="165" fontId="16" fillId="3" borderId="36" xfId="1" applyNumberFormat="1" applyFont="1" applyFill="1" applyBorder="1" applyAlignment="1" applyProtection="1">
      <alignment horizontal="center" vertical="center" wrapText="1"/>
    </xf>
    <xf numFmtId="165" fontId="16" fillId="3" borderId="11" xfId="1" applyNumberFormat="1" applyFont="1" applyFill="1" applyBorder="1" applyAlignment="1" applyProtection="1">
      <alignment horizontal="center" vertical="center" wrapText="1"/>
    </xf>
    <xf numFmtId="1" fontId="16" fillId="3" borderId="19" xfId="1" applyNumberFormat="1" applyFont="1" applyFill="1" applyBorder="1" applyAlignment="1" applyProtection="1">
      <alignment horizontal="center" vertical="center"/>
    </xf>
    <xf numFmtId="1" fontId="16" fillId="3" borderId="8" xfId="1" applyNumberFormat="1" applyFont="1" applyFill="1" applyBorder="1" applyAlignment="1" applyProtection="1">
      <alignment horizontal="center" vertical="center"/>
    </xf>
    <xf numFmtId="1" fontId="16" fillId="3" borderId="8" xfId="1" applyNumberFormat="1" applyFont="1" applyFill="1" applyBorder="1" applyAlignment="1" applyProtection="1">
      <alignment horizontal="center" vertical="center" wrapText="1"/>
    </xf>
    <xf numFmtId="1" fontId="19" fillId="3" borderId="8" xfId="0" applyFont="1" applyFill="1" applyBorder="1" applyAlignment="1">
      <alignment horizontal="center" vertical="center" wrapText="1"/>
    </xf>
    <xf numFmtId="165" fontId="16" fillId="3" borderId="19" xfId="1" applyNumberFormat="1" applyFont="1" applyFill="1" applyBorder="1" applyAlignment="1" applyProtection="1">
      <alignment horizontal="center" vertical="center" wrapText="1"/>
    </xf>
    <xf numFmtId="165" fontId="18" fillId="3" borderId="8" xfId="0" applyNumberFormat="1" applyFont="1" applyFill="1" applyBorder="1" applyAlignment="1">
      <alignment horizontal="center" vertical="center" wrapText="1"/>
    </xf>
    <xf numFmtId="165" fontId="16" fillId="3" borderId="36" xfId="1" applyNumberFormat="1" applyFont="1" applyFill="1" applyBorder="1" applyAlignment="1" applyProtection="1">
      <alignment horizontal="center" vertical="center"/>
    </xf>
    <xf numFmtId="1" fontId="16" fillId="0" borderId="29" xfId="1" applyNumberFormat="1" applyFont="1" applyBorder="1" applyAlignment="1" applyProtection="1">
      <alignment horizontal="center" vertical="center" wrapText="1"/>
    </xf>
    <xf numFmtId="165" fontId="16" fillId="3" borderId="9" xfId="1" applyFont="1" applyFill="1" applyBorder="1" applyAlignment="1" applyProtection="1">
      <alignment horizontal="center" vertical="center"/>
    </xf>
    <xf numFmtId="165" fontId="16" fillId="3" borderId="11" xfId="1" applyFont="1" applyFill="1" applyBorder="1" applyAlignment="1" applyProtection="1">
      <alignment horizontal="center" vertical="center"/>
    </xf>
    <xf numFmtId="165" fontId="20" fillId="3" borderId="18" xfId="0" applyNumberFormat="1" applyFont="1" applyFill="1" applyBorder="1" applyAlignment="1">
      <alignment horizontal="left" vertical="center"/>
    </xf>
    <xf numFmtId="165" fontId="10" fillId="3" borderId="30" xfId="0" applyNumberFormat="1" applyFont="1" applyFill="1" applyBorder="1" applyAlignment="1">
      <alignment horizontal="center" vertical="center"/>
    </xf>
    <xf numFmtId="165" fontId="10" fillId="3" borderId="29" xfId="0" applyNumberFormat="1" applyFont="1" applyFill="1" applyBorder="1" applyAlignment="1">
      <alignment horizontal="center" vertical="center"/>
    </xf>
    <xf numFmtId="165" fontId="10" fillId="3" borderId="30" xfId="0" applyNumberFormat="1" applyFont="1" applyFill="1" applyBorder="1" applyAlignment="1">
      <alignment horizontal="center" vertical="center" wrapText="1"/>
    </xf>
    <xf numFmtId="0" fontId="10" fillId="3" borderId="24" xfId="0" applyNumberFormat="1" applyFont="1" applyFill="1" applyBorder="1" applyAlignment="1">
      <alignment horizontal="center" vertical="center"/>
    </xf>
    <xf numFmtId="165" fontId="10" fillId="3" borderId="29" xfId="0" applyNumberFormat="1" applyFont="1" applyFill="1" applyBorder="1" applyAlignment="1">
      <alignment horizontal="center" vertical="center" wrapText="1"/>
    </xf>
    <xf numFmtId="165" fontId="0" fillId="5" borderId="0" xfId="0" applyNumberFormat="1" applyFill="1" applyAlignment="1">
      <alignment horizontal="center" vertical="center"/>
    </xf>
    <xf numFmtId="165" fontId="0" fillId="8" borderId="0" xfId="0" applyNumberForma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4" borderId="0" xfId="0" applyNumberFormat="1" applyFill="1" applyAlignment="1">
      <alignment horizontal="center" vertical="center"/>
    </xf>
    <xf numFmtId="165" fontId="0" fillId="7" borderId="0" xfId="0" applyNumberFormat="1" applyFill="1" applyAlignment="1">
      <alignment horizontal="center" vertical="center"/>
    </xf>
    <xf numFmtId="165" fontId="9" fillId="10" borderId="0" xfId="0" applyNumberFormat="1" applyFont="1" applyFill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165" fontId="16" fillId="3" borderId="40" xfId="1" applyNumberFormat="1" applyFont="1" applyFill="1" applyBorder="1" applyAlignment="1" applyProtection="1">
      <alignment horizontal="center" vertical="center" wrapText="1"/>
    </xf>
    <xf numFmtId="165" fontId="16" fillId="3" borderId="45" xfId="1" applyNumberFormat="1" applyFont="1" applyFill="1" applyBorder="1" applyAlignment="1" applyProtection="1">
      <alignment horizontal="center" vertical="center" wrapText="1"/>
    </xf>
    <xf numFmtId="1" fontId="7" fillId="3" borderId="46" xfId="1" applyNumberFormat="1" applyFill="1" applyBorder="1" applyAlignment="1" applyProtection="1">
      <alignment horizontal="center" vertical="center"/>
    </xf>
    <xf numFmtId="1" fontId="3" fillId="0" borderId="0" xfId="0" applyNumberFormat="1" applyFont="1" applyProtection="1">
      <protection locked="0"/>
    </xf>
    <xf numFmtId="1" fontId="10" fillId="0" borderId="0" xfId="0" applyNumberFormat="1" applyFont="1" applyProtection="1">
      <protection locked="0"/>
    </xf>
    <xf numFmtId="1" fontId="10" fillId="0" borderId="0" xfId="0" applyNumberFormat="1" applyFont="1" applyAlignment="1" applyProtection="1">
      <alignment horizontal="center" vertical="center"/>
      <protection locked="0"/>
    </xf>
    <xf numFmtId="1" fontId="10" fillId="3" borderId="0" xfId="0" applyNumberFormat="1" applyFont="1" applyFill="1" applyProtection="1">
      <protection locked="0"/>
    </xf>
    <xf numFmtId="1" fontId="0" fillId="0" borderId="0" xfId="0" applyNumberFormat="1" applyProtection="1">
      <protection locked="0"/>
    </xf>
    <xf numFmtId="49" fontId="10" fillId="0" borderId="0" xfId="0" applyNumberFormat="1" applyFont="1" applyProtection="1">
      <protection locked="0"/>
    </xf>
    <xf numFmtId="2" fontId="10" fillId="3" borderId="0" xfId="0" applyNumberFormat="1" applyFont="1" applyFill="1" applyAlignment="1">
      <alignment horizontal="center" vertical="center"/>
    </xf>
    <xf numFmtId="2" fontId="3" fillId="3" borderId="0" xfId="0" applyNumberFormat="1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1" fontId="7" fillId="0" borderId="29" xfId="1" applyNumberFormat="1" applyBorder="1" applyAlignment="1" applyProtection="1">
      <alignment horizontal="center" vertical="center" wrapText="1"/>
    </xf>
    <xf numFmtId="165" fontId="21" fillId="0" borderId="0" xfId="0" applyNumberFormat="1" applyFont="1" applyAlignment="1">
      <alignment horizontal="center" vertical="center" wrapText="1"/>
    </xf>
    <xf numFmtId="165" fontId="7" fillId="3" borderId="36" xfId="1" applyNumberFormat="1" applyFill="1" applyBorder="1" applyAlignment="1" applyProtection="1">
      <alignment horizontal="center" vertical="center" wrapText="1"/>
    </xf>
    <xf numFmtId="165" fontId="7" fillId="3" borderId="11" xfId="1" applyNumberFormat="1" applyFill="1" applyBorder="1" applyAlignment="1" applyProtection="1">
      <alignment horizontal="center" vertical="center" wrapText="1"/>
    </xf>
    <xf numFmtId="0" fontId="22" fillId="3" borderId="29" xfId="0" applyNumberFormat="1" applyFont="1" applyFill="1" applyBorder="1" applyAlignment="1">
      <alignment horizontal="center" vertical="center" wrapText="1"/>
    </xf>
    <xf numFmtId="165" fontId="7" fillId="3" borderId="8" xfId="1" applyNumberFormat="1" applyFill="1" applyBorder="1" applyAlignment="1" applyProtection="1">
      <alignment horizontal="center" vertical="center" wrapText="1"/>
    </xf>
    <xf numFmtId="1" fontId="0" fillId="0" borderId="0" xfId="0" applyAlignment="1">
      <alignment horizontal="center" vertical="center"/>
    </xf>
    <xf numFmtId="165" fontId="17" fillId="3" borderId="38" xfId="0" applyNumberFormat="1" applyFont="1" applyFill="1" applyBorder="1" applyAlignment="1">
      <alignment horizontal="left" vertical="center"/>
    </xf>
    <xf numFmtId="1" fontId="7" fillId="3" borderId="33" xfId="1" applyNumberFormat="1" applyFill="1" applyBorder="1" applyAlignment="1" applyProtection="1">
      <alignment horizontal="center" vertical="center"/>
    </xf>
    <xf numFmtId="1" fontId="7" fillId="3" borderId="3" xfId="1" applyNumberFormat="1" applyFill="1" applyBorder="1" applyAlignment="1" applyProtection="1">
      <alignment horizontal="center" vertical="center"/>
    </xf>
    <xf numFmtId="165" fontId="0" fillId="11" borderId="0" xfId="0" applyNumberFormat="1" applyFill="1" applyAlignment="1">
      <alignment horizontal="center" vertical="center"/>
    </xf>
    <xf numFmtId="0" fontId="5" fillId="3" borderId="30" xfId="0" applyNumberFormat="1" applyFont="1" applyFill="1" applyBorder="1" applyAlignment="1">
      <alignment horizontal="center" vertical="center"/>
    </xf>
    <xf numFmtId="1" fontId="5" fillId="3" borderId="31" xfId="0" applyFont="1" applyFill="1" applyBorder="1" applyAlignment="1">
      <alignment horizontal="center" vertical="center"/>
    </xf>
    <xf numFmtId="1" fontId="5" fillId="3" borderId="29" xfId="0" applyFont="1" applyFill="1" applyBorder="1" applyAlignment="1">
      <alignment horizontal="center" vertical="center"/>
    </xf>
    <xf numFmtId="1" fontId="1" fillId="3" borderId="36" xfId="0" applyNumberFormat="1" applyFont="1" applyFill="1" applyBorder="1" applyAlignment="1">
      <alignment horizontal="left"/>
    </xf>
    <xf numFmtId="1" fontId="7" fillId="3" borderId="36" xfId="1" applyNumberFormat="1" applyFill="1" applyBorder="1" applyAlignment="1" applyProtection="1">
      <alignment horizontal="center" vertical="center"/>
    </xf>
    <xf numFmtId="165" fontId="16" fillId="3" borderId="20" xfId="1" applyNumberFormat="1" applyFont="1" applyFill="1" applyBorder="1" applyAlignment="1" applyProtection="1">
      <alignment horizontal="center" vertical="center" wrapText="1"/>
    </xf>
    <xf numFmtId="165" fontId="10" fillId="3" borderId="34" xfId="0" applyNumberFormat="1" applyFont="1" applyFill="1" applyBorder="1" applyAlignment="1">
      <alignment horizontal="center" vertical="center"/>
    </xf>
    <xf numFmtId="0" fontId="5" fillId="3" borderId="34" xfId="0" applyNumberFormat="1" applyFont="1" applyFill="1" applyBorder="1" applyAlignment="1">
      <alignment horizontal="center" vertical="center"/>
    </xf>
    <xf numFmtId="1" fontId="5" fillId="3" borderId="34" xfId="0" applyFont="1" applyFill="1" applyBorder="1" applyAlignment="1">
      <alignment horizontal="center" vertical="center"/>
    </xf>
    <xf numFmtId="1" fontId="10" fillId="3" borderId="47" xfId="0" applyNumberFormat="1" applyFont="1" applyFill="1" applyBorder="1" applyAlignment="1">
      <alignment horizontal="center" vertical="center"/>
    </xf>
    <xf numFmtId="3" fontId="10" fillId="3" borderId="48" xfId="0" applyNumberFormat="1" applyFont="1" applyFill="1" applyBorder="1" applyAlignment="1">
      <alignment horizontal="center" vertical="center"/>
    </xf>
    <xf numFmtId="1" fontId="1" fillId="3" borderId="46" xfId="0" applyNumberFormat="1" applyFont="1" applyFill="1" applyBorder="1" applyAlignment="1">
      <alignment horizontal="left"/>
    </xf>
    <xf numFmtId="165" fontId="16" fillId="3" borderId="22" xfId="1" applyNumberFormat="1" applyFont="1" applyFill="1" applyBorder="1" applyAlignment="1" applyProtection="1">
      <alignment horizontal="center" vertical="center" wrapText="1"/>
    </xf>
    <xf numFmtId="3" fontId="10" fillId="3" borderId="49" xfId="0" applyNumberFormat="1" applyFont="1" applyFill="1" applyBorder="1" applyAlignment="1">
      <alignment horizontal="center" vertical="center"/>
    </xf>
    <xf numFmtId="0" fontId="5" fillId="3" borderId="41" xfId="0" applyNumberFormat="1" applyFont="1" applyFill="1" applyBorder="1" applyAlignment="1">
      <alignment horizontal="center" vertical="center"/>
    </xf>
    <xf numFmtId="1" fontId="5" fillId="3" borderId="50" xfId="0" applyFont="1" applyFill="1" applyBorder="1" applyAlignment="1">
      <alignment horizontal="center" vertical="center"/>
    </xf>
    <xf numFmtId="1" fontId="10" fillId="3" borderId="50" xfId="0" applyNumberFormat="1" applyFont="1" applyFill="1" applyBorder="1" applyAlignment="1">
      <alignment horizontal="center" vertical="center"/>
    </xf>
    <xf numFmtId="3" fontId="10" fillId="3" borderId="51" xfId="0" applyNumberFormat="1" applyFont="1" applyFill="1" applyBorder="1" applyAlignment="1">
      <alignment horizontal="center" vertical="center"/>
    </xf>
    <xf numFmtId="165" fontId="6" fillId="11" borderId="0" xfId="0" applyNumberFormat="1" applyFont="1" applyFill="1" applyAlignment="1">
      <alignment horizontal="center" vertical="center"/>
    </xf>
    <xf numFmtId="1" fontId="7" fillId="0" borderId="29" xfId="1" applyNumberFormat="1" applyBorder="1" applyAlignment="1" applyProtection="1">
      <alignment horizontal="center" vertical="center"/>
    </xf>
    <xf numFmtId="165" fontId="10" fillId="11" borderId="0" xfId="0" applyNumberFormat="1" applyFont="1" applyFill="1" applyBorder="1" applyAlignment="1">
      <alignment horizontal="center" vertical="center"/>
    </xf>
    <xf numFmtId="165" fontId="0" fillId="11" borderId="0" xfId="0" applyNumberFormat="1" applyFill="1" applyAlignment="1">
      <alignment horizontal="center" vertical="center" wrapText="1"/>
    </xf>
    <xf numFmtId="165" fontId="11" fillId="3" borderId="24" xfId="0" applyNumberFormat="1" applyFont="1" applyFill="1" applyBorder="1" applyAlignment="1">
      <alignment horizontal="center" vertical="center" wrapText="1"/>
    </xf>
    <xf numFmtId="165" fontId="11" fillId="12" borderId="24" xfId="0" applyNumberFormat="1" applyFont="1" applyFill="1" applyBorder="1" applyAlignment="1">
      <alignment horizontal="center" vertical="center" wrapText="1"/>
    </xf>
    <xf numFmtId="165" fontId="10" fillId="12" borderId="25" xfId="0" applyNumberFormat="1" applyFont="1" applyFill="1" applyBorder="1"/>
    <xf numFmtId="1" fontId="10" fillId="12" borderId="31" xfId="0" applyNumberFormat="1" applyFont="1" applyFill="1" applyBorder="1" applyAlignment="1">
      <alignment horizontal="center" vertical="center"/>
    </xf>
    <xf numFmtId="0" fontId="26" fillId="3" borderId="29" xfId="0" applyNumberFormat="1" applyFont="1" applyFill="1" applyBorder="1" applyAlignment="1">
      <alignment horizontal="center" wrapText="1"/>
    </xf>
    <xf numFmtId="2" fontId="10" fillId="0" borderId="29" xfId="0" applyNumberFormat="1" applyFont="1" applyBorder="1" applyAlignment="1">
      <alignment vertical="center"/>
    </xf>
    <xf numFmtId="1" fontId="15" fillId="3" borderId="28" xfId="0" applyFont="1" applyFill="1" applyBorder="1" applyAlignment="1">
      <alignment horizontal="center"/>
    </xf>
    <xf numFmtId="5" fontId="0" fillId="0" borderId="0" xfId="0" applyNumberFormat="1" applyFont="1" applyBorder="1" applyAlignment="1">
      <alignment horizontal="center"/>
    </xf>
    <xf numFmtId="5" fontId="0" fillId="0" borderId="0" xfId="0" applyNumberFormat="1" applyFont="1" applyBorder="1"/>
    <xf numFmtId="2" fontId="3" fillId="3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10" fillId="0" borderId="29" xfId="0" applyNumberFormat="1" applyFont="1" applyBorder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5" fontId="0" fillId="0" borderId="17" xfId="0" applyNumberFormat="1" applyFont="1" applyBorder="1" applyAlignment="1">
      <alignment horizontal="center" vertical="center"/>
    </xf>
    <xf numFmtId="5" fontId="0" fillId="0" borderId="29" xfId="0" applyNumberFormat="1" applyFont="1" applyBorder="1" applyAlignment="1">
      <alignment horizontal="center" vertical="center"/>
    </xf>
    <xf numFmtId="164" fontId="10" fillId="5" borderId="52" xfId="0" applyNumberFormat="1" applyFont="1" applyFill="1" applyBorder="1" applyAlignment="1">
      <alignment horizontal="right"/>
    </xf>
    <xf numFmtId="164" fontId="10" fillId="5" borderId="52" xfId="0" applyNumberFormat="1" applyFont="1" applyFill="1" applyBorder="1"/>
    <xf numFmtId="2" fontId="10" fillId="3" borderId="34" xfId="0" applyNumberFormat="1" applyFont="1" applyFill="1" applyBorder="1" applyAlignment="1">
      <alignment horizontal="center" vertical="center"/>
    </xf>
    <xf numFmtId="2" fontId="10" fillId="3" borderId="35" xfId="0" applyNumberFormat="1" applyFont="1" applyFill="1" applyBorder="1" applyAlignment="1">
      <alignment horizontal="center" vertical="center"/>
    </xf>
    <xf numFmtId="2" fontId="10" fillId="3" borderId="30" xfId="0" applyNumberFormat="1" applyFont="1" applyFill="1" applyBorder="1" applyAlignment="1">
      <alignment horizontal="center" vertical="center"/>
    </xf>
    <xf numFmtId="165" fontId="11" fillId="3" borderId="23" xfId="0" applyNumberFormat="1" applyFont="1" applyFill="1" applyBorder="1" applyAlignment="1">
      <alignment horizontal="center" vertical="center" wrapText="1"/>
    </xf>
    <xf numFmtId="0" fontId="10" fillId="0" borderId="53" xfId="0" applyNumberFormat="1" applyFont="1" applyBorder="1" applyAlignment="1">
      <alignment horizontal="center" vertical="center"/>
    </xf>
    <xf numFmtId="165" fontId="10" fillId="11" borderId="0" xfId="0" applyNumberFormat="1" applyFont="1" applyFill="1" applyBorder="1" applyAlignment="1">
      <alignment horizontal="center" vertical="center" wrapText="1"/>
    </xf>
    <xf numFmtId="165" fontId="16" fillId="3" borderId="14" xfId="1" applyNumberFormat="1" applyFont="1" applyFill="1" applyBorder="1" applyAlignment="1" applyProtection="1">
      <alignment horizontal="center" vertical="center" wrapText="1"/>
    </xf>
    <xf numFmtId="0" fontId="10" fillId="3" borderId="54" xfId="0" applyNumberFormat="1" applyFont="1" applyFill="1" applyBorder="1" applyAlignment="1">
      <alignment horizontal="center" vertical="center" wrapText="1"/>
    </xf>
    <xf numFmtId="0" fontId="10" fillId="3" borderId="23" xfId="0" applyNumberFormat="1" applyFont="1" applyFill="1" applyBorder="1" applyAlignment="1">
      <alignment horizontal="center"/>
    </xf>
    <xf numFmtId="0" fontId="10" fillId="3" borderId="1" xfId="0" applyNumberFormat="1" applyFont="1" applyFill="1" applyBorder="1" applyAlignment="1">
      <alignment horizontal="center"/>
    </xf>
    <xf numFmtId="0" fontId="10" fillId="3" borderId="4" xfId="0" applyNumberFormat="1" applyFont="1" applyFill="1" applyBorder="1" applyAlignment="1">
      <alignment horizontal="center"/>
    </xf>
    <xf numFmtId="0" fontId="10" fillId="3" borderId="2" xfId="0" applyNumberFormat="1" applyFont="1" applyFill="1" applyBorder="1" applyAlignment="1">
      <alignment horizontal="center"/>
    </xf>
    <xf numFmtId="1" fontId="15" fillId="3" borderId="1" xfId="0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/>
    </xf>
    <xf numFmtId="0" fontId="15" fillId="3" borderId="25" xfId="0" applyNumberFormat="1" applyFont="1" applyFill="1" applyBorder="1" applyAlignment="1">
      <alignment horizontal="center"/>
    </xf>
    <xf numFmtId="165" fontId="27" fillId="3" borderId="11" xfId="1" applyNumberFormat="1" applyFont="1" applyFill="1" applyBorder="1" applyAlignment="1" applyProtection="1">
      <alignment horizontal="center" vertical="center" wrapText="1"/>
    </xf>
    <xf numFmtId="165" fontId="7" fillId="3" borderId="14" xfId="1" applyNumberFormat="1" applyFill="1" applyBorder="1" applyAlignment="1" applyProtection="1">
      <alignment horizontal="center" vertical="center" wrapText="1"/>
    </xf>
    <xf numFmtId="165" fontId="0" fillId="13" borderId="0" xfId="0" applyNumberFormat="1" applyFill="1" applyAlignment="1">
      <alignment horizontal="center" vertical="center"/>
    </xf>
    <xf numFmtId="165" fontId="10" fillId="13" borderId="0" xfId="0" applyNumberFormat="1" applyFont="1" applyFill="1" applyBorder="1" applyAlignment="1">
      <alignment horizontal="center" vertical="center"/>
    </xf>
    <xf numFmtId="165" fontId="6" fillId="13" borderId="0" xfId="0" applyNumberFormat="1" applyFont="1" applyFill="1" applyAlignment="1">
      <alignment horizontal="center" vertical="center"/>
    </xf>
    <xf numFmtId="165" fontId="0" fillId="13" borderId="0" xfId="0" applyNumberFormat="1" applyFill="1" applyAlignment="1">
      <alignment horizontal="center" vertical="center" wrapText="1"/>
    </xf>
    <xf numFmtId="1" fontId="7" fillId="3" borderId="14" xfId="1" applyNumberFormat="1" applyFill="1" applyBorder="1" applyAlignment="1" applyProtection="1">
      <alignment horizontal="center" vertical="center" wrapText="1"/>
    </xf>
    <xf numFmtId="0" fontId="6" fillId="3" borderId="29" xfId="0" applyNumberFormat="1" applyFont="1" applyFill="1" applyBorder="1" applyAlignment="1">
      <alignment horizontal="center" vertical="center" wrapText="1"/>
    </xf>
    <xf numFmtId="0" fontId="7" fillId="3" borderId="24" xfId="1" applyNumberFormat="1" applyFill="1" applyBorder="1" applyAlignment="1" applyProtection="1">
      <alignment horizontal="center" vertical="center" wrapText="1"/>
    </xf>
    <xf numFmtId="165" fontId="10" fillId="13" borderId="0" xfId="0" applyNumberFormat="1" applyFont="1" applyFill="1" applyBorder="1" applyAlignment="1">
      <alignment horizontal="center" vertical="center" wrapText="1"/>
    </xf>
    <xf numFmtId="165" fontId="7" fillId="3" borderId="40" xfId="1" applyNumberFormat="1" applyFill="1" applyBorder="1" applyAlignment="1" applyProtection="1">
      <alignment horizontal="center" vertical="center" wrapText="1"/>
    </xf>
    <xf numFmtId="0" fontId="6" fillId="3" borderId="27" xfId="0" applyNumberFormat="1" applyFont="1" applyFill="1" applyBorder="1" applyAlignment="1">
      <alignment horizontal="center" vertical="center" wrapText="1"/>
    </xf>
    <xf numFmtId="165" fontId="28" fillId="14" borderId="0" xfId="0" applyNumberFormat="1" applyFont="1" applyFill="1" applyAlignment="1">
      <alignment horizontal="center" vertical="center" wrapText="1"/>
    </xf>
    <xf numFmtId="165" fontId="28" fillId="14" borderId="0" xfId="0" applyNumberFormat="1" applyFont="1" applyFill="1" applyAlignment="1">
      <alignment horizontal="center" vertical="center"/>
    </xf>
    <xf numFmtId="165" fontId="29" fillId="14" borderId="0" xfId="0" applyNumberFormat="1" applyFont="1" applyFill="1" applyAlignment="1">
      <alignment horizontal="center" vertical="center"/>
    </xf>
    <xf numFmtId="165" fontId="17" fillId="3" borderId="12" xfId="0" applyNumberFormat="1" applyFont="1" applyFill="1" applyBorder="1" applyAlignment="1">
      <alignment horizontal="left" vertical="center"/>
    </xf>
    <xf numFmtId="1" fontId="4" fillId="3" borderId="2" xfId="0" applyNumberFormat="1" applyFont="1" applyFill="1" applyBorder="1" applyAlignment="1">
      <alignment horizontal="left" wrapText="1"/>
    </xf>
    <xf numFmtId="0" fontId="7" fillId="3" borderId="30" xfId="1" applyNumberFormat="1" applyFill="1" applyBorder="1" applyAlignment="1" applyProtection="1">
      <alignment horizontal="center" vertical="center" wrapText="1"/>
    </xf>
    <xf numFmtId="1" fontId="0" fillId="3" borderId="29" xfId="0" applyNumberFormat="1" applyFill="1" applyBorder="1" applyAlignment="1">
      <alignment horizontal="left"/>
    </xf>
    <xf numFmtId="0" fontId="7" fillId="3" borderId="29" xfId="1" applyNumberFormat="1" applyFill="1" applyBorder="1" applyAlignment="1" applyProtection="1">
      <alignment horizontal="center" vertical="center" wrapText="1"/>
    </xf>
    <xf numFmtId="165" fontId="16" fillId="3" borderId="29" xfId="1" applyNumberFormat="1" applyFont="1" applyFill="1" applyBorder="1" applyAlignment="1" applyProtection="1">
      <alignment horizontal="left" vertical="center"/>
    </xf>
    <xf numFmtId="1" fontId="4" fillId="3" borderId="29" xfId="0" applyNumberFormat="1" applyFont="1" applyFill="1" applyBorder="1" applyAlignment="1">
      <alignment horizontal="left" wrapText="1"/>
    </xf>
    <xf numFmtId="165" fontId="16" fillId="3" borderId="29" xfId="1" applyNumberFormat="1" applyFont="1" applyFill="1" applyBorder="1" applyAlignment="1" applyProtection="1">
      <alignment horizontal="left" vertical="center" wrapText="1"/>
    </xf>
    <xf numFmtId="165" fontId="16" fillId="3" borderId="29" xfId="1" applyNumberFormat="1" applyFont="1" applyFill="1" applyBorder="1" applyAlignment="1" applyProtection="1">
      <alignment horizontal="center" vertical="center" wrapText="1"/>
    </xf>
    <xf numFmtId="165" fontId="10" fillId="3" borderId="0" xfId="0" applyNumberFormat="1" applyFont="1" applyFill="1" applyBorder="1"/>
    <xf numFmtId="165" fontId="5" fillId="3" borderId="29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Border="1"/>
    <xf numFmtId="0" fontId="0" fillId="0" borderId="0" xfId="0" applyNumberFormat="1" applyFont="1" applyBorder="1" applyAlignment="1">
      <alignment horizontal="center" vertical="center"/>
    </xf>
    <xf numFmtId="5" fontId="10" fillId="4" borderId="54" xfId="0" applyNumberFormat="1" applyFont="1" applyFill="1" applyBorder="1" applyAlignment="1"/>
    <xf numFmtId="5" fontId="10" fillId="4" borderId="34" xfId="0" applyNumberFormat="1" applyFont="1" applyFill="1" applyBorder="1" applyAlignment="1"/>
    <xf numFmtId="0" fontId="0" fillId="0" borderId="9" xfId="0" applyNumberFormat="1" applyFont="1" applyBorder="1" applyAlignment="1">
      <alignment horizontal="center" vertical="center"/>
    </xf>
    <xf numFmtId="0" fontId="0" fillId="0" borderId="55" xfId="0" applyNumberFormat="1" applyFont="1" applyBorder="1" applyAlignment="1">
      <alignment horizontal="center" vertical="center"/>
    </xf>
    <xf numFmtId="0" fontId="0" fillId="0" borderId="27" xfId="0" applyNumberFormat="1" applyFont="1" applyBorder="1"/>
    <xf numFmtId="1" fontId="15" fillId="3" borderId="56" xfId="0" applyFont="1" applyFill="1" applyBorder="1" applyAlignment="1">
      <alignment horizontal="center"/>
    </xf>
    <xf numFmtId="1" fontId="11" fillId="3" borderId="22" xfId="0" applyFont="1" applyFill="1" applyBorder="1" applyAlignment="1">
      <alignment horizontal="center" vertical="center"/>
    </xf>
    <xf numFmtId="165" fontId="11" fillId="3" borderId="57" xfId="0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wrapText="1"/>
    </xf>
    <xf numFmtId="0" fontId="15" fillId="3" borderId="1" xfId="0" applyNumberFormat="1" applyFont="1" applyFill="1" applyBorder="1" applyAlignment="1">
      <alignment horizontal="center" vertical="center" wrapText="1"/>
    </xf>
    <xf numFmtId="1" fontId="11" fillId="3" borderId="3" xfId="0" applyFont="1" applyFill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wrapText="1"/>
    </xf>
    <xf numFmtId="165" fontId="0" fillId="14" borderId="0" xfId="0" applyNumberFormat="1" applyFill="1" applyAlignment="1">
      <alignment horizontal="center" vertical="center"/>
    </xf>
    <xf numFmtId="165" fontId="10" fillId="14" borderId="0" xfId="0" applyNumberFormat="1" applyFont="1" applyFill="1" applyBorder="1" applyAlignment="1">
      <alignment horizontal="center" vertical="center"/>
    </xf>
    <xf numFmtId="0" fontId="6" fillId="3" borderId="29" xfId="0" applyNumberFormat="1" applyFont="1" applyFill="1" applyBorder="1" applyAlignment="1">
      <alignment horizontal="center" wrapText="1"/>
    </xf>
    <xf numFmtId="165" fontId="30" fillId="3" borderId="8" xfId="1" applyNumberFormat="1" applyFont="1" applyFill="1" applyBorder="1" applyAlignment="1" applyProtection="1">
      <alignment horizontal="center" vertical="center" wrapText="1"/>
    </xf>
    <xf numFmtId="0" fontId="10" fillId="0" borderId="29" xfId="0" applyNumberFormat="1" applyFont="1" applyBorder="1" applyAlignment="1">
      <alignment horizontal="center" vertical="center" wrapText="1"/>
    </xf>
    <xf numFmtId="3" fontId="10" fillId="3" borderId="58" xfId="0" applyNumberFormat="1" applyFont="1" applyFill="1" applyBorder="1" applyAlignment="1">
      <alignment horizontal="center" vertical="center"/>
    </xf>
    <xf numFmtId="3" fontId="10" fillId="3" borderId="29" xfId="0" applyNumberFormat="1" applyFont="1" applyFill="1" applyBorder="1" applyAlignment="1">
      <alignment horizontal="center" vertical="center"/>
    </xf>
    <xf numFmtId="1" fontId="10" fillId="12" borderId="29" xfId="0" applyNumberFormat="1" applyFont="1" applyFill="1" applyBorder="1" applyAlignment="1">
      <alignment horizontal="center" vertical="center"/>
    </xf>
    <xf numFmtId="165" fontId="28" fillId="11" borderId="0" xfId="0" applyNumberFormat="1" applyFont="1" applyFill="1" applyAlignment="1">
      <alignment horizontal="center" vertical="center"/>
    </xf>
    <xf numFmtId="1" fontId="0" fillId="0" borderId="0" xfId="0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D7ED03"/>
      <color rgb="FF00FFFF"/>
      <color rgb="FF00FF00"/>
      <color rgb="FFFFFFCC"/>
      <color rgb="FFFF66CC"/>
      <color rgb="FFFF33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0.png"/><Relationship Id="rId205" Type="http://schemas.openxmlformats.org/officeDocument/2006/relationships/image" Target="../media/image204.png"/><Relationship Id="rId226" Type="http://schemas.openxmlformats.org/officeDocument/2006/relationships/image" Target="../media/image225.png"/><Relationship Id="rId247" Type="http://schemas.openxmlformats.org/officeDocument/2006/relationships/image" Target="../media/image24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5.png"/><Relationship Id="rId237" Type="http://schemas.openxmlformats.org/officeDocument/2006/relationships/image" Target="../media/image236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1.png"/><Relationship Id="rId206" Type="http://schemas.openxmlformats.org/officeDocument/2006/relationships/image" Target="../media/image205.png"/><Relationship Id="rId227" Type="http://schemas.openxmlformats.org/officeDocument/2006/relationships/image" Target="../media/image226.png"/><Relationship Id="rId248" Type="http://schemas.openxmlformats.org/officeDocument/2006/relationships/image" Target="../media/image24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hyperlink" Target="https://terra812.ru/" TargetMode="External"/><Relationship Id="rId187" Type="http://schemas.openxmlformats.org/officeDocument/2006/relationships/image" Target="../media/image186.png"/><Relationship Id="rId217" Type="http://schemas.openxmlformats.org/officeDocument/2006/relationships/image" Target="../media/image2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1.png"/><Relationship Id="rId233" Type="http://schemas.openxmlformats.org/officeDocument/2006/relationships/image" Target="../media/image232.png"/><Relationship Id="rId238" Type="http://schemas.openxmlformats.org/officeDocument/2006/relationships/image" Target="../media/image237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7.png"/><Relationship Id="rId172" Type="http://schemas.openxmlformats.org/officeDocument/2006/relationships/image" Target="../media/image172.png"/><Relationship Id="rId193" Type="http://schemas.openxmlformats.org/officeDocument/2006/relationships/image" Target="../media/image192.png"/><Relationship Id="rId202" Type="http://schemas.openxmlformats.org/officeDocument/2006/relationships/image" Target="../media/image201.png"/><Relationship Id="rId207" Type="http://schemas.openxmlformats.org/officeDocument/2006/relationships/image" Target="../media/image206.png"/><Relationship Id="rId223" Type="http://schemas.openxmlformats.org/officeDocument/2006/relationships/image" Target="../media/image222.png"/><Relationship Id="rId228" Type="http://schemas.openxmlformats.org/officeDocument/2006/relationships/image" Target="../media/image227.png"/><Relationship Id="rId244" Type="http://schemas.openxmlformats.org/officeDocument/2006/relationships/image" Target="../media/image243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jpeg"/><Relationship Id="rId183" Type="http://schemas.openxmlformats.org/officeDocument/2006/relationships/image" Target="../media/image182.png"/><Relationship Id="rId213" Type="http://schemas.openxmlformats.org/officeDocument/2006/relationships/image" Target="../media/image212.png"/><Relationship Id="rId218" Type="http://schemas.openxmlformats.org/officeDocument/2006/relationships/image" Target="../media/image217.png"/><Relationship Id="rId234" Type="http://schemas.openxmlformats.org/officeDocument/2006/relationships/image" Target="../media/image233.png"/><Relationship Id="rId239" Type="http://schemas.openxmlformats.org/officeDocument/2006/relationships/image" Target="../media/image23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3.png"/><Relationship Id="rId199" Type="http://schemas.openxmlformats.org/officeDocument/2006/relationships/image" Target="../media/image198.png"/><Relationship Id="rId203" Type="http://schemas.openxmlformats.org/officeDocument/2006/relationships/image" Target="../media/image202.png"/><Relationship Id="rId208" Type="http://schemas.openxmlformats.org/officeDocument/2006/relationships/image" Target="../media/image207.png"/><Relationship Id="rId229" Type="http://schemas.openxmlformats.org/officeDocument/2006/relationships/image" Target="../media/image228.png"/><Relationship Id="rId19" Type="http://schemas.openxmlformats.org/officeDocument/2006/relationships/image" Target="../media/image19.png"/><Relationship Id="rId224" Type="http://schemas.openxmlformats.org/officeDocument/2006/relationships/image" Target="../media/image223.png"/><Relationship Id="rId240" Type="http://schemas.openxmlformats.org/officeDocument/2006/relationships/image" Target="../media/image239.jpeg"/><Relationship Id="rId245" Type="http://schemas.openxmlformats.org/officeDocument/2006/relationships/image" Target="../media/image24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3.png"/><Relationship Id="rId189" Type="http://schemas.openxmlformats.org/officeDocument/2006/relationships/image" Target="../media/image188.png"/><Relationship Id="rId219" Type="http://schemas.openxmlformats.org/officeDocument/2006/relationships/image" Target="../media/image218.png"/><Relationship Id="rId3" Type="http://schemas.openxmlformats.org/officeDocument/2006/relationships/image" Target="../media/image3.png"/><Relationship Id="rId214" Type="http://schemas.openxmlformats.org/officeDocument/2006/relationships/image" Target="../media/image213.png"/><Relationship Id="rId230" Type="http://schemas.openxmlformats.org/officeDocument/2006/relationships/image" Target="../media/image229.png"/><Relationship Id="rId235" Type="http://schemas.openxmlformats.org/officeDocument/2006/relationships/image" Target="../media/image23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4.png"/><Relationship Id="rId209" Type="http://schemas.openxmlformats.org/officeDocument/2006/relationships/image" Target="../media/image208.png"/><Relationship Id="rId190" Type="http://schemas.openxmlformats.org/officeDocument/2006/relationships/image" Target="../media/image189.png"/><Relationship Id="rId204" Type="http://schemas.openxmlformats.org/officeDocument/2006/relationships/image" Target="../media/image203.png"/><Relationship Id="rId220" Type="http://schemas.openxmlformats.org/officeDocument/2006/relationships/image" Target="../media/image219.png"/><Relationship Id="rId225" Type="http://schemas.openxmlformats.org/officeDocument/2006/relationships/image" Target="../media/image224.png"/><Relationship Id="rId241" Type="http://schemas.openxmlformats.org/officeDocument/2006/relationships/image" Target="../media/image240.png"/><Relationship Id="rId246" Type="http://schemas.openxmlformats.org/officeDocument/2006/relationships/image" Target="../media/image245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09.jpeg"/><Relationship Id="rId215" Type="http://schemas.openxmlformats.org/officeDocument/2006/relationships/image" Target="../media/image214.png"/><Relationship Id="rId236" Type="http://schemas.openxmlformats.org/officeDocument/2006/relationships/image" Target="../media/image235.png"/><Relationship Id="rId26" Type="http://schemas.openxmlformats.org/officeDocument/2006/relationships/image" Target="../media/image26.png"/><Relationship Id="rId231" Type="http://schemas.openxmlformats.org/officeDocument/2006/relationships/image" Target="../media/image230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5.png"/><Relationship Id="rId200" Type="http://schemas.openxmlformats.org/officeDocument/2006/relationships/image" Target="../media/image199.png"/><Relationship Id="rId16" Type="http://schemas.openxmlformats.org/officeDocument/2006/relationships/image" Target="../media/image16.png"/><Relationship Id="rId221" Type="http://schemas.openxmlformats.org/officeDocument/2006/relationships/image" Target="../media/image220.png"/><Relationship Id="rId242" Type="http://schemas.openxmlformats.org/officeDocument/2006/relationships/image" Target="../media/image24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5.png"/><Relationship Id="rId211" Type="http://schemas.openxmlformats.org/officeDocument/2006/relationships/image" Target="../media/image210.png"/><Relationship Id="rId232" Type="http://schemas.openxmlformats.org/officeDocument/2006/relationships/image" Target="../media/image23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6.png"/><Relationship Id="rId201" Type="http://schemas.openxmlformats.org/officeDocument/2006/relationships/image" Target="../media/image200.png"/><Relationship Id="rId222" Type="http://schemas.openxmlformats.org/officeDocument/2006/relationships/image" Target="../media/image221.png"/><Relationship Id="rId243" Type="http://schemas.openxmlformats.org/officeDocument/2006/relationships/image" Target="../media/image2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136072</xdr:colOff>
      <xdr:row>296</xdr:row>
      <xdr:rowOff>1109506</xdr:rowOff>
    </xdr:from>
    <xdr:to>
      <xdr:col>4</xdr:col>
      <xdr:colOff>1193242</xdr:colOff>
      <xdr:row>297</xdr:row>
      <xdr:rowOff>867815</xdr:rowOff>
    </xdr:to>
    <xdr:pic>
      <xdr:nvPicPr>
        <xdr:cNvPr id="46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1017" y="248110550"/>
          <a:ext cx="1057170" cy="8887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2198076</xdr:colOff>
      <xdr:row>201</xdr:row>
      <xdr:rowOff>230273</xdr:rowOff>
    </xdr:from>
    <xdr:to>
      <xdr:col>5</xdr:col>
      <xdr:colOff>241055</xdr:colOff>
      <xdr:row>201</xdr:row>
      <xdr:rowOff>725574</xdr:rowOff>
    </xdr:to>
    <xdr:pic>
      <xdr:nvPicPr>
        <xdr:cNvPr id="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9756336">
          <a:off x="4071675" y="143764696"/>
          <a:ext cx="1580836" cy="4953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442862</xdr:colOff>
      <xdr:row>6</xdr:row>
      <xdr:rowOff>86667</xdr:rowOff>
    </xdr:from>
    <xdr:to>
      <xdr:col>4</xdr:col>
      <xdr:colOff>909586</xdr:colOff>
      <xdr:row>6</xdr:row>
      <xdr:rowOff>927542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87807" y="1395046"/>
          <a:ext cx="466724" cy="840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333375</xdr:colOff>
      <xdr:row>16</xdr:row>
      <xdr:rowOff>104775</xdr:rowOff>
    </xdr:from>
    <xdr:to>
      <xdr:col>4</xdr:col>
      <xdr:colOff>866775</xdr:colOff>
      <xdr:row>16</xdr:row>
      <xdr:rowOff>1075837</xdr:rowOff>
    </xdr:to>
    <xdr:pic>
      <xdr:nvPicPr>
        <xdr:cNvPr id="207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86225" y="7829550"/>
          <a:ext cx="533400" cy="9710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21</xdr:row>
      <xdr:rowOff>28574</xdr:rowOff>
    </xdr:from>
    <xdr:to>
      <xdr:col>4</xdr:col>
      <xdr:colOff>847725</xdr:colOff>
      <xdr:row>21</xdr:row>
      <xdr:rowOff>808409</xdr:rowOff>
    </xdr:to>
    <xdr:pic>
      <xdr:nvPicPr>
        <xdr:cNvPr id="207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05275" y="8934449"/>
          <a:ext cx="495300" cy="7798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495300</xdr:colOff>
      <xdr:row>22</xdr:row>
      <xdr:rowOff>85725</xdr:rowOff>
    </xdr:from>
    <xdr:to>
      <xdr:col>4</xdr:col>
      <xdr:colOff>795495</xdr:colOff>
      <xdr:row>22</xdr:row>
      <xdr:rowOff>648602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638675" y="15287625"/>
          <a:ext cx="300195" cy="5628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438150</xdr:colOff>
      <xdr:row>37</xdr:row>
      <xdr:rowOff>104775</xdr:rowOff>
    </xdr:from>
    <xdr:to>
      <xdr:col>4</xdr:col>
      <xdr:colOff>876300</xdr:colOff>
      <xdr:row>37</xdr:row>
      <xdr:rowOff>762000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91000" y="26812875"/>
          <a:ext cx="438150" cy="657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523875</xdr:colOff>
      <xdr:row>40</xdr:row>
      <xdr:rowOff>171450</xdr:rowOff>
    </xdr:from>
    <xdr:to>
      <xdr:col>4</xdr:col>
      <xdr:colOff>1000125</xdr:colOff>
      <xdr:row>40</xdr:row>
      <xdr:rowOff>857250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76725" y="31041975"/>
          <a:ext cx="47625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533400</xdr:colOff>
      <xdr:row>39</xdr:row>
      <xdr:rowOff>180975</xdr:rowOff>
    </xdr:from>
    <xdr:to>
      <xdr:col>4</xdr:col>
      <xdr:colOff>876300</xdr:colOff>
      <xdr:row>39</xdr:row>
      <xdr:rowOff>857250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86250" y="30070425"/>
          <a:ext cx="342900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301440</xdr:colOff>
      <xdr:row>26</xdr:row>
      <xdr:rowOff>85726</xdr:rowOff>
    </xdr:from>
    <xdr:to>
      <xdr:col>4</xdr:col>
      <xdr:colOff>1028700</xdr:colOff>
      <xdr:row>26</xdr:row>
      <xdr:rowOff>600869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054290" y="16697326"/>
          <a:ext cx="727260" cy="51514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27</xdr:row>
      <xdr:rowOff>57150</xdr:rowOff>
    </xdr:from>
    <xdr:to>
      <xdr:col>4</xdr:col>
      <xdr:colOff>885825</xdr:colOff>
      <xdr:row>27</xdr:row>
      <xdr:rowOff>603130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71950" y="17297400"/>
          <a:ext cx="466725" cy="545980"/>
        </a:xfrm>
        <a:prstGeom prst="rect">
          <a:avLst/>
        </a:prstGeom>
      </xdr:spPr>
    </xdr:pic>
    <xdr:clientData/>
  </xdr:twoCellAnchor>
  <xdr:twoCellAnchor editAs="oneCell">
    <xdr:from>
      <xdr:col>4</xdr:col>
      <xdr:colOff>376186</xdr:colOff>
      <xdr:row>28</xdr:row>
      <xdr:rowOff>192279</xdr:rowOff>
    </xdr:from>
    <xdr:to>
      <xdr:col>4</xdr:col>
      <xdr:colOff>881011</xdr:colOff>
      <xdr:row>28</xdr:row>
      <xdr:rowOff>678054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521131" y="19828433"/>
          <a:ext cx="504825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29</xdr:row>
      <xdr:rowOff>28575</xdr:rowOff>
    </xdr:from>
    <xdr:to>
      <xdr:col>4</xdr:col>
      <xdr:colOff>980998</xdr:colOff>
      <xdr:row>29</xdr:row>
      <xdr:rowOff>609527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114800" y="19935825"/>
          <a:ext cx="619048" cy="5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30</xdr:row>
      <xdr:rowOff>24205</xdr:rowOff>
    </xdr:from>
    <xdr:to>
      <xdr:col>4</xdr:col>
      <xdr:colOff>1028700</xdr:colOff>
      <xdr:row>30</xdr:row>
      <xdr:rowOff>666666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238625" y="20569630"/>
          <a:ext cx="542925" cy="642461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33</xdr:row>
      <xdr:rowOff>190501</xdr:rowOff>
    </xdr:from>
    <xdr:to>
      <xdr:col>4</xdr:col>
      <xdr:colOff>1173003</xdr:colOff>
      <xdr:row>33</xdr:row>
      <xdr:rowOff>819150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810001" y="23136226"/>
          <a:ext cx="1115852" cy="628649"/>
        </a:xfrm>
        <a:prstGeom prst="rect">
          <a:avLst/>
        </a:prstGeom>
      </xdr:spPr>
    </xdr:pic>
    <xdr:clientData/>
  </xdr:twoCellAnchor>
  <xdr:twoCellAnchor editAs="oneCell">
    <xdr:from>
      <xdr:col>4</xdr:col>
      <xdr:colOff>99018</xdr:colOff>
      <xdr:row>34</xdr:row>
      <xdr:rowOff>104774</xdr:rowOff>
    </xdr:from>
    <xdr:to>
      <xdr:col>4</xdr:col>
      <xdr:colOff>1184868</xdr:colOff>
      <xdr:row>34</xdr:row>
      <xdr:rowOff>742337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050721" y="25120983"/>
          <a:ext cx="1085850" cy="637563"/>
        </a:xfrm>
        <a:prstGeom prst="rect">
          <a:avLst/>
        </a:prstGeom>
      </xdr:spPr>
    </xdr:pic>
    <xdr:clientData/>
  </xdr:twoCellAnchor>
  <xdr:twoCellAnchor editAs="oneCell">
    <xdr:from>
      <xdr:col>4</xdr:col>
      <xdr:colOff>125709</xdr:colOff>
      <xdr:row>35</xdr:row>
      <xdr:rowOff>125604</xdr:rowOff>
    </xdr:from>
    <xdr:to>
      <xdr:col>4</xdr:col>
      <xdr:colOff>1230609</xdr:colOff>
      <xdr:row>35</xdr:row>
      <xdr:rowOff>862112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270654" y="25884972"/>
          <a:ext cx="1104900" cy="736508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43</xdr:row>
      <xdr:rowOff>57150</xdr:rowOff>
    </xdr:from>
    <xdr:to>
      <xdr:col>4</xdr:col>
      <xdr:colOff>1000125</xdr:colOff>
      <xdr:row>43</xdr:row>
      <xdr:rowOff>800100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181475" y="32108775"/>
          <a:ext cx="571500" cy="742950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44</xdr:row>
      <xdr:rowOff>57150</xdr:rowOff>
    </xdr:from>
    <xdr:to>
      <xdr:col>4</xdr:col>
      <xdr:colOff>819096</xdr:colOff>
      <xdr:row>44</xdr:row>
      <xdr:rowOff>723817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43375" y="32737425"/>
          <a:ext cx="428571" cy="6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45</xdr:row>
      <xdr:rowOff>76200</xdr:rowOff>
    </xdr:from>
    <xdr:to>
      <xdr:col>4</xdr:col>
      <xdr:colOff>895350</xdr:colOff>
      <xdr:row>45</xdr:row>
      <xdr:rowOff>734090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133850" y="33832800"/>
          <a:ext cx="514350" cy="65789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46</xdr:row>
      <xdr:rowOff>66675</xdr:rowOff>
    </xdr:from>
    <xdr:to>
      <xdr:col>4</xdr:col>
      <xdr:colOff>855382</xdr:colOff>
      <xdr:row>46</xdr:row>
      <xdr:rowOff>737293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181475" y="34585275"/>
          <a:ext cx="426757" cy="670618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48</xdr:row>
      <xdr:rowOff>171450</xdr:rowOff>
    </xdr:from>
    <xdr:to>
      <xdr:col>4</xdr:col>
      <xdr:colOff>855382</xdr:colOff>
      <xdr:row>48</xdr:row>
      <xdr:rowOff>842068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181475" y="35509200"/>
          <a:ext cx="426757" cy="670618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133350</xdr:rowOff>
    </xdr:from>
    <xdr:to>
      <xdr:col>4</xdr:col>
      <xdr:colOff>1047639</xdr:colOff>
      <xdr:row>49</xdr:row>
      <xdr:rowOff>866683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914775" y="36347400"/>
          <a:ext cx="885714" cy="7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171449</xdr:colOff>
      <xdr:row>61</xdr:row>
      <xdr:rowOff>57150</xdr:rowOff>
    </xdr:from>
    <xdr:to>
      <xdr:col>4</xdr:col>
      <xdr:colOff>1114424</xdr:colOff>
      <xdr:row>62</xdr:row>
      <xdr:rowOff>408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924299" y="38966775"/>
          <a:ext cx="942975" cy="76240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62</xdr:row>
      <xdr:rowOff>190501</xdr:rowOff>
    </xdr:from>
    <xdr:to>
      <xdr:col>4</xdr:col>
      <xdr:colOff>1085850</xdr:colOff>
      <xdr:row>62</xdr:row>
      <xdr:rowOff>652527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819525" y="39919276"/>
          <a:ext cx="1019175" cy="46202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64</xdr:row>
      <xdr:rowOff>114299</xdr:rowOff>
    </xdr:from>
    <xdr:to>
      <xdr:col>4</xdr:col>
      <xdr:colOff>1246615</xdr:colOff>
      <xdr:row>64</xdr:row>
      <xdr:rowOff>962024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819524" y="40824149"/>
          <a:ext cx="1179941" cy="847725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67</xdr:row>
      <xdr:rowOff>19050</xdr:rowOff>
    </xdr:from>
    <xdr:to>
      <xdr:col>4</xdr:col>
      <xdr:colOff>828624</xdr:colOff>
      <xdr:row>67</xdr:row>
      <xdr:rowOff>676193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171950" y="43672125"/>
          <a:ext cx="409524" cy="6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133456</xdr:colOff>
      <xdr:row>68</xdr:row>
      <xdr:rowOff>112312</xdr:rowOff>
    </xdr:from>
    <xdr:to>
      <xdr:col>4</xdr:col>
      <xdr:colOff>914506</xdr:colOff>
      <xdr:row>68</xdr:row>
      <xdr:rowOff>904682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278401" y="45633438"/>
          <a:ext cx="781050" cy="79237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72</xdr:row>
      <xdr:rowOff>19051</xdr:rowOff>
    </xdr:from>
    <xdr:to>
      <xdr:col>4</xdr:col>
      <xdr:colOff>885826</xdr:colOff>
      <xdr:row>72</xdr:row>
      <xdr:rowOff>865357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86226" y="47263051"/>
          <a:ext cx="552450" cy="846306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77</xdr:row>
      <xdr:rowOff>76200</xdr:rowOff>
    </xdr:from>
    <xdr:to>
      <xdr:col>4</xdr:col>
      <xdr:colOff>1152525</xdr:colOff>
      <xdr:row>77</xdr:row>
      <xdr:rowOff>792575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867150" y="49225200"/>
          <a:ext cx="1038225" cy="71637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79</xdr:row>
      <xdr:rowOff>57149</xdr:rowOff>
    </xdr:from>
    <xdr:to>
      <xdr:col>4</xdr:col>
      <xdr:colOff>1047750</xdr:colOff>
      <xdr:row>79</xdr:row>
      <xdr:rowOff>866894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924300" y="51311174"/>
          <a:ext cx="876300" cy="809745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80</xdr:row>
      <xdr:rowOff>109485</xdr:rowOff>
    </xdr:from>
    <xdr:to>
      <xdr:col>4</xdr:col>
      <xdr:colOff>1016263</xdr:colOff>
      <xdr:row>80</xdr:row>
      <xdr:rowOff>942033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208878" y="54653194"/>
          <a:ext cx="759088" cy="83254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81</xdr:row>
      <xdr:rowOff>190500</xdr:rowOff>
    </xdr:from>
    <xdr:to>
      <xdr:col>4</xdr:col>
      <xdr:colOff>1216331</xdr:colOff>
      <xdr:row>81</xdr:row>
      <xdr:rowOff>647700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848101" y="53397150"/>
          <a:ext cx="1121080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255081</xdr:colOff>
      <xdr:row>82</xdr:row>
      <xdr:rowOff>165379</xdr:rowOff>
    </xdr:from>
    <xdr:to>
      <xdr:col>4</xdr:col>
      <xdr:colOff>1036237</xdr:colOff>
      <xdr:row>82</xdr:row>
      <xdr:rowOff>759837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206784" y="56478016"/>
          <a:ext cx="781156" cy="59445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83</xdr:row>
      <xdr:rowOff>57150</xdr:rowOff>
    </xdr:from>
    <xdr:to>
      <xdr:col>4</xdr:col>
      <xdr:colOff>1133335</xdr:colOff>
      <xdr:row>83</xdr:row>
      <xdr:rowOff>733341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762375" y="54883050"/>
          <a:ext cx="1123810" cy="676191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90</xdr:row>
      <xdr:rowOff>19050</xdr:rowOff>
    </xdr:from>
    <xdr:to>
      <xdr:col>4</xdr:col>
      <xdr:colOff>1028699</xdr:colOff>
      <xdr:row>90</xdr:row>
      <xdr:rowOff>810260</xdr:rowOff>
    </xdr:to>
    <xdr:pic>
      <xdr:nvPicPr>
        <xdr:cNvPr id="2048" name="Рисунок 2047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324349" y="71275575"/>
          <a:ext cx="847725" cy="79121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96</xdr:row>
      <xdr:rowOff>85725</xdr:rowOff>
    </xdr:from>
    <xdr:to>
      <xdr:col>4</xdr:col>
      <xdr:colOff>1085850</xdr:colOff>
      <xdr:row>96</xdr:row>
      <xdr:rowOff>952500</xdr:rowOff>
    </xdr:to>
    <xdr:pic>
      <xdr:nvPicPr>
        <xdr:cNvPr id="2059" name="Рисунок 2058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971925" y="6011227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97</xdr:row>
      <xdr:rowOff>104775</xdr:rowOff>
    </xdr:from>
    <xdr:to>
      <xdr:col>4</xdr:col>
      <xdr:colOff>1247775</xdr:colOff>
      <xdr:row>97</xdr:row>
      <xdr:rowOff>780966</xdr:rowOff>
    </xdr:to>
    <xdr:pic>
      <xdr:nvPicPr>
        <xdr:cNvPr id="2061" name="Рисунок 206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790950" y="62150625"/>
          <a:ext cx="1209675" cy="676191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98</xdr:row>
      <xdr:rowOff>152401</xdr:rowOff>
    </xdr:from>
    <xdr:to>
      <xdr:col>4</xdr:col>
      <xdr:colOff>1228726</xdr:colOff>
      <xdr:row>98</xdr:row>
      <xdr:rowOff>735503</xdr:rowOff>
    </xdr:to>
    <xdr:pic>
      <xdr:nvPicPr>
        <xdr:cNvPr id="2066" name="Рисунок 2065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857626" y="66103501"/>
          <a:ext cx="1123950" cy="583102"/>
        </a:xfrm>
        <a:prstGeom prst="rect">
          <a:avLst/>
        </a:prstGeom>
      </xdr:spPr>
    </xdr:pic>
    <xdr:clientData/>
  </xdr:twoCellAnchor>
  <xdr:twoCellAnchor editAs="oneCell">
    <xdr:from>
      <xdr:col>4</xdr:col>
      <xdr:colOff>38102</xdr:colOff>
      <xdr:row>99</xdr:row>
      <xdr:rowOff>161926</xdr:rowOff>
    </xdr:from>
    <xdr:to>
      <xdr:col>4</xdr:col>
      <xdr:colOff>1219716</xdr:colOff>
      <xdr:row>99</xdr:row>
      <xdr:rowOff>733426</xdr:rowOff>
    </xdr:to>
    <xdr:pic>
      <xdr:nvPicPr>
        <xdr:cNvPr id="2067" name="Рисунок 2066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790952" y="66989326"/>
          <a:ext cx="1181614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100</xdr:row>
      <xdr:rowOff>200025</xdr:rowOff>
    </xdr:from>
    <xdr:to>
      <xdr:col>4</xdr:col>
      <xdr:colOff>1238100</xdr:colOff>
      <xdr:row>100</xdr:row>
      <xdr:rowOff>838120</xdr:rowOff>
    </xdr:to>
    <xdr:pic>
      <xdr:nvPicPr>
        <xdr:cNvPr id="2073" name="Рисунок 2072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790950" y="70227825"/>
          <a:ext cx="1200000" cy="6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115242</xdr:colOff>
      <xdr:row>101</xdr:row>
      <xdr:rowOff>195105</xdr:rowOff>
    </xdr:from>
    <xdr:to>
      <xdr:col>4</xdr:col>
      <xdr:colOff>1182620</xdr:colOff>
      <xdr:row>101</xdr:row>
      <xdr:rowOff>1014255</xdr:rowOff>
    </xdr:to>
    <xdr:pic>
      <xdr:nvPicPr>
        <xdr:cNvPr id="2078" name="Рисунок 2077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258617" y="88653780"/>
          <a:ext cx="1067378" cy="819150"/>
        </a:xfrm>
        <a:prstGeom prst="rect">
          <a:avLst/>
        </a:prstGeom>
      </xdr:spPr>
    </xdr:pic>
    <xdr:clientData/>
  </xdr:twoCellAnchor>
  <xdr:twoCellAnchor editAs="oneCell">
    <xdr:from>
      <xdr:col>4</xdr:col>
      <xdr:colOff>184848</xdr:colOff>
      <xdr:row>104</xdr:row>
      <xdr:rowOff>68560</xdr:rowOff>
    </xdr:from>
    <xdr:to>
      <xdr:col>4</xdr:col>
      <xdr:colOff>1137348</xdr:colOff>
      <xdr:row>104</xdr:row>
      <xdr:rowOff>881671</xdr:rowOff>
    </xdr:to>
    <xdr:pic>
      <xdr:nvPicPr>
        <xdr:cNvPr id="2081" name="Рисунок 2080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329793" y="75965016"/>
          <a:ext cx="952500" cy="81311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105</xdr:row>
      <xdr:rowOff>152401</xdr:rowOff>
    </xdr:from>
    <xdr:to>
      <xdr:col>4</xdr:col>
      <xdr:colOff>1135889</xdr:colOff>
      <xdr:row>105</xdr:row>
      <xdr:rowOff>720539</xdr:rowOff>
    </xdr:to>
    <xdr:pic>
      <xdr:nvPicPr>
        <xdr:cNvPr id="2083" name="Рисунок 2082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800475" y="75142726"/>
          <a:ext cx="1088264" cy="568138"/>
        </a:xfrm>
        <a:prstGeom prst="rect">
          <a:avLst/>
        </a:prstGeom>
      </xdr:spPr>
    </xdr:pic>
    <xdr:clientData/>
  </xdr:twoCellAnchor>
  <xdr:twoCellAnchor editAs="oneCell">
    <xdr:from>
      <xdr:col>4</xdr:col>
      <xdr:colOff>72328</xdr:colOff>
      <xdr:row>106</xdr:row>
      <xdr:rowOff>119952</xdr:rowOff>
    </xdr:from>
    <xdr:to>
      <xdr:col>5</xdr:col>
      <xdr:colOff>5967</xdr:colOff>
      <xdr:row>107</xdr:row>
      <xdr:rowOff>5623</xdr:rowOff>
    </xdr:to>
    <xdr:pic>
      <xdr:nvPicPr>
        <xdr:cNvPr id="2087" name="Рисунок 2086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217273" y="76152479"/>
          <a:ext cx="1200150" cy="68116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107</xdr:row>
      <xdr:rowOff>66675</xdr:rowOff>
    </xdr:from>
    <xdr:to>
      <xdr:col>4</xdr:col>
      <xdr:colOff>1123817</xdr:colOff>
      <xdr:row>107</xdr:row>
      <xdr:rowOff>752389</xdr:rowOff>
    </xdr:to>
    <xdr:pic>
      <xdr:nvPicPr>
        <xdr:cNvPr id="2089" name="Рисунок 2088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810000" y="78247875"/>
          <a:ext cx="1066667" cy="6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108</xdr:row>
      <xdr:rowOff>38100</xdr:rowOff>
    </xdr:from>
    <xdr:to>
      <xdr:col>4</xdr:col>
      <xdr:colOff>933358</xdr:colOff>
      <xdr:row>108</xdr:row>
      <xdr:rowOff>676195</xdr:rowOff>
    </xdr:to>
    <xdr:pic>
      <xdr:nvPicPr>
        <xdr:cNvPr id="2090" name="Рисунок 2089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952875" y="78990825"/>
          <a:ext cx="733333" cy="6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111</xdr:row>
      <xdr:rowOff>19049</xdr:rowOff>
    </xdr:from>
    <xdr:to>
      <xdr:col>4</xdr:col>
      <xdr:colOff>952500</xdr:colOff>
      <xdr:row>111</xdr:row>
      <xdr:rowOff>712732</xdr:rowOff>
    </xdr:to>
    <xdr:pic>
      <xdr:nvPicPr>
        <xdr:cNvPr id="2095" name="Рисунок 2094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076700" y="82115024"/>
          <a:ext cx="628650" cy="693683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112</xdr:row>
      <xdr:rowOff>66675</xdr:rowOff>
    </xdr:from>
    <xdr:to>
      <xdr:col>4</xdr:col>
      <xdr:colOff>847656</xdr:colOff>
      <xdr:row>112</xdr:row>
      <xdr:rowOff>761913</xdr:rowOff>
    </xdr:to>
    <xdr:pic>
      <xdr:nvPicPr>
        <xdr:cNvPr id="2096" name="Рисунок 2095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048125" y="82972275"/>
          <a:ext cx="552381" cy="6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113</xdr:row>
      <xdr:rowOff>57150</xdr:rowOff>
    </xdr:from>
    <xdr:to>
      <xdr:col>4</xdr:col>
      <xdr:colOff>942888</xdr:colOff>
      <xdr:row>113</xdr:row>
      <xdr:rowOff>761912</xdr:rowOff>
    </xdr:to>
    <xdr:pic>
      <xdr:nvPicPr>
        <xdr:cNvPr id="2098" name="Рисунок 2097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000500" y="83915250"/>
          <a:ext cx="695238" cy="7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307626</xdr:colOff>
      <xdr:row>114</xdr:row>
      <xdr:rowOff>289309</xdr:rowOff>
    </xdr:from>
    <xdr:to>
      <xdr:col>4</xdr:col>
      <xdr:colOff>983901</xdr:colOff>
      <xdr:row>114</xdr:row>
      <xdr:rowOff>1037310</xdr:rowOff>
    </xdr:to>
    <xdr:pic>
      <xdr:nvPicPr>
        <xdr:cNvPr id="2100" name="Рисунок 2099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452571" y="85658430"/>
          <a:ext cx="676275" cy="748001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121</xdr:row>
      <xdr:rowOff>85725</xdr:rowOff>
    </xdr:from>
    <xdr:to>
      <xdr:col>4</xdr:col>
      <xdr:colOff>885744</xdr:colOff>
      <xdr:row>121</xdr:row>
      <xdr:rowOff>771439</xdr:rowOff>
    </xdr:to>
    <xdr:pic>
      <xdr:nvPicPr>
        <xdr:cNvPr id="2102" name="Рисунок 2101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990975" y="87277575"/>
          <a:ext cx="647619" cy="6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122</xdr:row>
      <xdr:rowOff>47625</xdr:rowOff>
    </xdr:from>
    <xdr:to>
      <xdr:col>4</xdr:col>
      <xdr:colOff>828595</xdr:colOff>
      <xdr:row>122</xdr:row>
      <xdr:rowOff>742863</xdr:rowOff>
    </xdr:to>
    <xdr:pic>
      <xdr:nvPicPr>
        <xdr:cNvPr id="2103" name="Рисунок 2102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943350" y="89782650"/>
          <a:ext cx="638095" cy="6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126</xdr:row>
      <xdr:rowOff>104775</xdr:rowOff>
    </xdr:from>
    <xdr:to>
      <xdr:col>4</xdr:col>
      <xdr:colOff>790526</xdr:colOff>
      <xdr:row>126</xdr:row>
      <xdr:rowOff>742870</xdr:rowOff>
    </xdr:to>
    <xdr:pic>
      <xdr:nvPicPr>
        <xdr:cNvPr id="2104" name="Рисунок 2103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152900" y="90649425"/>
          <a:ext cx="390476" cy="6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127</xdr:row>
      <xdr:rowOff>76200</xdr:rowOff>
    </xdr:from>
    <xdr:to>
      <xdr:col>4</xdr:col>
      <xdr:colOff>819095</xdr:colOff>
      <xdr:row>127</xdr:row>
      <xdr:rowOff>771438</xdr:rowOff>
    </xdr:to>
    <xdr:pic>
      <xdr:nvPicPr>
        <xdr:cNvPr id="2105" name="Рисунок 2104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133850" y="91497150"/>
          <a:ext cx="438095" cy="6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129</xdr:row>
      <xdr:rowOff>19050</xdr:rowOff>
    </xdr:from>
    <xdr:to>
      <xdr:col>4</xdr:col>
      <xdr:colOff>1133346</xdr:colOff>
      <xdr:row>129</xdr:row>
      <xdr:rowOff>609526</xdr:rowOff>
    </xdr:to>
    <xdr:pic>
      <xdr:nvPicPr>
        <xdr:cNvPr id="2106" name="Рисунок 2105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857625" y="92411550"/>
          <a:ext cx="1028571" cy="5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55267</xdr:colOff>
      <xdr:row>132</xdr:row>
      <xdr:rowOff>189559</xdr:rowOff>
    </xdr:from>
    <xdr:to>
      <xdr:col>4</xdr:col>
      <xdr:colOff>1141117</xdr:colOff>
      <xdr:row>132</xdr:row>
      <xdr:rowOff>640906</xdr:rowOff>
    </xdr:to>
    <xdr:pic>
      <xdr:nvPicPr>
        <xdr:cNvPr id="2110" name="Рисунок 2109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200212" y="93534559"/>
          <a:ext cx="1085850" cy="451347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133</xdr:row>
      <xdr:rowOff>171450</xdr:rowOff>
    </xdr:from>
    <xdr:to>
      <xdr:col>4</xdr:col>
      <xdr:colOff>1194687</xdr:colOff>
      <xdr:row>133</xdr:row>
      <xdr:rowOff>885825</xdr:rowOff>
    </xdr:to>
    <xdr:pic>
      <xdr:nvPicPr>
        <xdr:cNvPr id="2111" name="Рисунок 2110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781425" y="96373950"/>
          <a:ext cx="1166112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134</xdr:row>
      <xdr:rowOff>76200</xdr:rowOff>
    </xdr:from>
    <xdr:to>
      <xdr:col>4</xdr:col>
      <xdr:colOff>980971</xdr:colOff>
      <xdr:row>134</xdr:row>
      <xdr:rowOff>780962</xdr:rowOff>
    </xdr:to>
    <xdr:pic>
      <xdr:nvPicPr>
        <xdr:cNvPr id="2112" name="Рисунок 2111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905250" y="97335975"/>
          <a:ext cx="828571" cy="7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147</xdr:row>
      <xdr:rowOff>95250</xdr:rowOff>
    </xdr:from>
    <xdr:to>
      <xdr:col>4</xdr:col>
      <xdr:colOff>1019081</xdr:colOff>
      <xdr:row>147</xdr:row>
      <xdr:rowOff>780964</xdr:rowOff>
    </xdr:to>
    <xdr:pic>
      <xdr:nvPicPr>
        <xdr:cNvPr id="2116" name="Рисунок 2115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019550" y="100831650"/>
          <a:ext cx="752381" cy="6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143713</xdr:colOff>
      <xdr:row>148</xdr:row>
      <xdr:rowOff>165694</xdr:rowOff>
    </xdr:from>
    <xdr:to>
      <xdr:col>4</xdr:col>
      <xdr:colOff>1203710</xdr:colOff>
      <xdr:row>148</xdr:row>
      <xdr:rowOff>611868</xdr:rowOff>
    </xdr:to>
    <xdr:pic>
      <xdr:nvPicPr>
        <xdr:cNvPr id="2118" name="Рисунок 2117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095416" y="104553414"/>
          <a:ext cx="1059997" cy="446174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150</xdr:row>
      <xdr:rowOff>66675</xdr:rowOff>
    </xdr:from>
    <xdr:to>
      <xdr:col>4</xdr:col>
      <xdr:colOff>933450</xdr:colOff>
      <xdr:row>150</xdr:row>
      <xdr:rowOff>790132</xdr:rowOff>
    </xdr:to>
    <xdr:pic>
      <xdr:nvPicPr>
        <xdr:cNvPr id="2124" name="Рисунок 2123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010025" y="104127300"/>
          <a:ext cx="676275" cy="72345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151</xdr:row>
      <xdr:rowOff>57150</xdr:rowOff>
    </xdr:from>
    <xdr:to>
      <xdr:col>4</xdr:col>
      <xdr:colOff>1020949</xdr:colOff>
      <xdr:row>151</xdr:row>
      <xdr:rowOff>809625</xdr:rowOff>
    </xdr:to>
    <xdr:pic>
      <xdr:nvPicPr>
        <xdr:cNvPr id="2125" name="Рисунок 2124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114800" y="104946450"/>
          <a:ext cx="658999" cy="752475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323851</xdr:colOff>
      <xdr:row>152</xdr:row>
      <xdr:rowOff>47626</xdr:rowOff>
    </xdr:from>
    <xdr:to>
      <xdr:col>4</xdr:col>
      <xdr:colOff>929549</xdr:colOff>
      <xdr:row>152</xdr:row>
      <xdr:rowOff>790576</xdr:rowOff>
    </xdr:to>
    <xdr:pic>
      <xdr:nvPicPr>
        <xdr:cNvPr id="2126" name="Рисунок 2125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076701" y="105927526"/>
          <a:ext cx="605698" cy="742950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153</xdr:row>
      <xdr:rowOff>9525</xdr:rowOff>
    </xdr:from>
    <xdr:to>
      <xdr:col>4</xdr:col>
      <xdr:colOff>946456</xdr:colOff>
      <xdr:row>153</xdr:row>
      <xdr:rowOff>747205</xdr:rowOff>
    </xdr:to>
    <xdr:pic>
      <xdr:nvPicPr>
        <xdr:cNvPr id="2127" name="Рисунок 2126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095750" y="106718100"/>
          <a:ext cx="603556" cy="73768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154</xdr:row>
      <xdr:rowOff>57151</xdr:rowOff>
    </xdr:from>
    <xdr:to>
      <xdr:col>4</xdr:col>
      <xdr:colOff>1133476</xdr:colOff>
      <xdr:row>154</xdr:row>
      <xdr:rowOff>749377</xdr:rowOff>
    </xdr:to>
    <xdr:pic>
      <xdr:nvPicPr>
        <xdr:cNvPr id="2128" name="Рисунок 2127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3895726" y="107594401"/>
          <a:ext cx="990600" cy="692226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157</xdr:row>
      <xdr:rowOff>9524</xdr:rowOff>
    </xdr:from>
    <xdr:to>
      <xdr:col>5</xdr:col>
      <xdr:colOff>0</xdr:colOff>
      <xdr:row>157</xdr:row>
      <xdr:rowOff>723221</xdr:rowOff>
    </xdr:to>
    <xdr:pic>
      <xdr:nvPicPr>
        <xdr:cNvPr id="2131" name="Рисунок 2130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867151" y="109356524"/>
          <a:ext cx="1152524" cy="71369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158</xdr:row>
      <xdr:rowOff>19051</xdr:rowOff>
    </xdr:from>
    <xdr:to>
      <xdr:col>4</xdr:col>
      <xdr:colOff>1104900</xdr:colOff>
      <xdr:row>158</xdr:row>
      <xdr:rowOff>776289</xdr:rowOff>
    </xdr:to>
    <xdr:pic>
      <xdr:nvPicPr>
        <xdr:cNvPr id="2132" name="Рисунок 2131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848100" y="110109001"/>
          <a:ext cx="1009650" cy="757238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160</xdr:row>
      <xdr:rowOff>142875</xdr:rowOff>
    </xdr:from>
    <xdr:to>
      <xdr:col>4</xdr:col>
      <xdr:colOff>1257701</xdr:colOff>
      <xdr:row>160</xdr:row>
      <xdr:rowOff>1143000</xdr:rowOff>
    </xdr:to>
    <xdr:pic>
      <xdr:nvPicPr>
        <xdr:cNvPr id="2134" name="Рисунок 2133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781425" y="111252000"/>
          <a:ext cx="1229126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162</xdr:row>
      <xdr:rowOff>38101</xdr:rowOff>
    </xdr:from>
    <xdr:to>
      <xdr:col>4</xdr:col>
      <xdr:colOff>1165518</xdr:colOff>
      <xdr:row>162</xdr:row>
      <xdr:rowOff>781050</xdr:rowOff>
    </xdr:to>
    <xdr:pic>
      <xdr:nvPicPr>
        <xdr:cNvPr id="2136" name="Рисунок 2135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3857626" y="113385601"/>
          <a:ext cx="1060742" cy="742949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164</xdr:row>
      <xdr:rowOff>19051</xdr:rowOff>
    </xdr:from>
    <xdr:to>
      <xdr:col>4</xdr:col>
      <xdr:colOff>1133475</xdr:colOff>
      <xdr:row>164</xdr:row>
      <xdr:rowOff>702752</xdr:rowOff>
    </xdr:to>
    <xdr:pic>
      <xdr:nvPicPr>
        <xdr:cNvPr id="2138" name="Рисунок 2137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838576" y="114252376"/>
          <a:ext cx="1047749" cy="68370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168</xdr:row>
      <xdr:rowOff>76200</xdr:rowOff>
    </xdr:from>
    <xdr:to>
      <xdr:col>4</xdr:col>
      <xdr:colOff>1171575</xdr:colOff>
      <xdr:row>168</xdr:row>
      <xdr:rowOff>694221</xdr:rowOff>
    </xdr:to>
    <xdr:pic>
      <xdr:nvPicPr>
        <xdr:cNvPr id="2139" name="Рисунок 2138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3867150" y="115433475"/>
          <a:ext cx="1057275" cy="618021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165</xdr:row>
      <xdr:rowOff>171450</xdr:rowOff>
    </xdr:from>
    <xdr:to>
      <xdr:col>4</xdr:col>
      <xdr:colOff>1143734</xdr:colOff>
      <xdr:row>165</xdr:row>
      <xdr:rowOff>800100</xdr:rowOff>
    </xdr:to>
    <xdr:pic>
      <xdr:nvPicPr>
        <xdr:cNvPr id="2140" name="Рисунок 2139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381501" y="136769475"/>
          <a:ext cx="905608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170</xdr:row>
      <xdr:rowOff>114300</xdr:rowOff>
    </xdr:from>
    <xdr:to>
      <xdr:col>4</xdr:col>
      <xdr:colOff>1238251</xdr:colOff>
      <xdr:row>170</xdr:row>
      <xdr:rowOff>845877</xdr:rowOff>
    </xdr:to>
    <xdr:pic>
      <xdr:nvPicPr>
        <xdr:cNvPr id="2143" name="Рисунок 2142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3810001" y="118310025"/>
          <a:ext cx="1181100" cy="731577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171</xdr:row>
      <xdr:rowOff>209550</xdr:rowOff>
    </xdr:from>
    <xdr:to>
      <xdr:col>4</xdr:col>
      <xdr:colOff>1200150</xdr:colOff>
      <xdr:row>171</xdr:row>
      <xdr:rowOff>793861</xdr:rowOff>
    </xdr:to>
    <xdr:pic>
      <xdr:nvPicPr>
        <xdr:cNvPr id="2144" name="Рисунок 2143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819525" y="119310150"/>
          <a:ext cx="1133475" cy="58431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172</xdr:row>
      <xdr:rowOff>247651</xdr:rowOff>
    </xdr:from>
    <xdr:to>
      <xdr:col>4</xdr:col>
      <xdr:colOff>1243230</xdr:colOff>
      <xdr:row>172</xdr:row>
      <xdr:rowOff>933450</xdr:rowOff>
    </xdr:to>
    <xdr:pic>
      <xdr:nvPicPr>
        <xdr:cNvPr id="2145" name="Рисунок 2144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819525" y="120748426"/>
          <a:ext cx="1176555" cy="68579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176</xdr:row>
      <xdr:rowOff>152400</xdr:rowOff>
    </xdr:from>
    <xdr:to>
      <xdr:col>4</xdr:col>
      <xdr:colOff>1104900</xdr:colOff>
      <xdr:row>176</xdr:row>
      <xdr:rowOff>809625</xdr:rowOff>
    </xdr:to>
    <xdr:pic>
      <xdr:nvPicPr>
        <xdr:cNvPr id="2147" name="Рисунок 2146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3800475" y="122996325"/>
          <a:ext cx="1057275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177</xdr:row>
      <xdr:rowOff>85725</xdr:rowOff>
    </xdr:from>
    <xdr:to>
      <xdr:col>4</xdr:col>
      <xdr:colOff>1181100</xdr:colOff>
      <xdr:row>177</xdr:row>
      <xdr:rowOff>762000</xdr:rowOff>
    </xdr:to>
    <xdr:pic>
      <xdr:nvPicPr>
        <xdr:cNvPr id="2148" name="Рисунок 2147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3819525" y="123929775"/>
          <a:ext cx="1114425" cy="67627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178</xdr:row>
      <xdr:rowOff>180976</xdr:rowOff>
    </xdr:from>
    <xdr:to>
      <xdr:col>4</xdr:col>
      <xdr:colOff>1143088</xdr:colOff>
      <xdr:row>178</xdr:row>
      <xdr:rowOff>645161</xdr:rowOff>
    </xdr:to>
    <xdr:pic>
      <xdr:nvPicPr>
        <xdr:cNvPr id="2149" name="Рисунок 2148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3810000" y="124901326"/>
          <a:ext cx="1085938" cy="46418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179</xdr:row>
      <xdr:rowOff>142876</xdr:rowOff>
    </xdr:from>
    <xdr:to>
      <xdr:col>4</xdr:col>
      <xdr:colOff>1233780</xdr:colOff>
      <xdr:row>179</xdr:row>
      <xdr:rowOff>619126</xdr:rowOff>
    </xdr:to>
    <xdr:pic>
      <xdr:nvPicPr>
        <xdr:cNvPr id="2150" name="Рисунок 2149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3781425" y="125682376"/>
          <a:ext cx="1205205" cy="4762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180</xdr:row>
      <xdr:rowOff>161925</xdr:rowOff>
    </xdr:from>
    <xdr:to>
      <xdr:col>4</xdr:col>
      <xdr:colOff>1216638</xdr:colOff>
      <xdr:row>180</xdr:row>
      <xdr:rowOff>637454</xdr:rowOff>
    </xdr:to>
    <xdr:pic>
      <xdr:nvPicPr>
        <xdr:cNvPr id="2151" name="Рисунок 2150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762375" y="126472950"/>
          <a:ext cx="1207113" cy="47552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181</xdr:row>
      <xdr:rowOff>257175</xdr:rowOff>
    </xdr:from>
    <xdr:to>
      <xdr:col>4</xdr:col>
      <xdr:colOff>1245213</xdr:colOff>
      <xdr:row>181</xdr:row>
      <xdr:rowOff>732704</xdr:rowOff>
    </xdr:to>
    <xdr:pic>
      <xdr:nvPicPr>
        <xdr:cNvPr id="2152" name="Рисунок 2151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790950" y="127377825"/>
          <a:ext cx="1207113" cy="47552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182</xdr:row>
      <xdr:rowOff>171450</xdr:rowOff>
    </xdr:from>
    <xdr:to>
      <xdr:col>4</xdr:col>
      <xdr:colOff>1235688</xdr:colOff>
      <xdr:row>182</xdr:row>
      <xdr:rowOff>646979</xdr:rowOff>
    </xdr:to>
    <xdr:pic>
      <xdr:nvPicPr>
        <xdr:cNvPr id="2153" name="Рисунок 2152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781425" y="128225550"/>
          <a:ext cx="1207113" cy="47552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190</xdr:row>
      <xdr:rowOff>142875</xdr:rowOff>
    </xdr:from>
    <xdr:to>
      <xdr:col>4</xdr:col>
      <xdr:colOff>1143000</xdr:colOff>
      <xdr:row>190</xdr:row>
      <xdr:rowOff>757670</xdr:rowOff>
    </xdr:to>
    <xdr:pic>
      <xdr:nvPicPr>
        <xdr:cNvPr id="2154" name="Рисунок 2153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848100" y="129073275"/>
          <a:ext cx="1047750" cy="614795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191</xdr:row>
      <xdr:rowOff>47625</xdr:rowOff>
    </xdr:from>
    <xdr:to>
      <xdr:col>4</xdr:col>
      <xdr:colOff>859287</xdr:colOff>
      <xdr:row>191</xdr:row>
      <xdr:rowOff>1162050</xdr:rowOff>
    </xdr:to>
    <xdr:pic>
      <xdr:nvPicPr>
        <xdr:cNvPr id="2155" name="Рисунок 2154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114800" y="129901950"/>
          <a:ext cx="497337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385710</xdr:colOff>
      <xdr:row>192</xdr:row>
      <xdr:rowOff>168729</xdr:rowOff>
    </xdr:from>
    <xdr:to>
      <xdr:col>4</xdr:col>
      <xdr:colOff>795495</xdr:colOff>
      <xdr:row>192</xdr:row>
      <xdr:rowOff>1082993</xdr:rowOff>
    </xdr:to>
    <xdr:pic>
      <xdr:nvPicPr>
        <xdr:cNvPr id="2156" name="Рисунок 2155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337413" y="136020350"/>
          <a:ext cx="409785" cy="914264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219076</xdr:colOff>
      <xdr:row>193</xdr:row>
      <xdr:rowOff>9525</xdr:rowOff>
    </xdr:from>
    <xdr:to>
      <xdr:col>4</xdr:col>
      <xdr:colOff>1009650</xdr:colOff>
      <xdr:row>193</xdr:row>
      <xdr:rowOff>699100</xdr:rowOff>
    </xdr:to>
    <xdr:pic>
      <xdr:nvPicPr>
        <xdr:cNvPr id="2157" name="Рисунок 2156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3971926" y="132349875"/>
          <a:ext cx="790574" cy="6895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194</xdr:row>
      <xdr:rowOff>123825</xdr:rowOff>
    </xdr:from>
    <xdr:to>
      <xdr:col>4</xdr:col>
      <xdr:colOff>976952</xdr:colOff>
      <xdr:row>194</xdr:row>
      <xdr:rowOff>812733</xdr:rowOff>
    </xdr:to>
    <xdr:pic>
      <xdr:nvPicPr>
        <xdr:cNvPr id="2160" name="Рисунок 2159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3943350" y="133188075"/>
          <a:ext cx="786452" cy="688908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419101</xdr:colOff>
      <xdr:row>204</xdr:row>
      <xdr:rowOff>38100</xdr:rowOff>
    </xdr:from>
    <xdr:to>
      <xdr:col>4</xdr:col>
      <xdr:colOff>762001</xdr:colOff>
      <xdr:row>204</xdr:row>
      <xdr:rowOff>956310</xdr:rowOff>
    </xdr:to>
    <xdr:pic>
      <xdr:nvPicPr>
        <xdr:cNvPr id="2162" name="Рисунок 2161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171951" y="135978900"/>
          <a:ext cx="342900" cy="91821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205</xdr:row>
      <xdr:rowOff>238126</xdr:rowOff>
    </xdr:from>
    <xdr:to>
      <xdr:col>4</xdr:col>
      <xdr:colOff>1166811</xdr:colOff>
      <xdr:row>205</xdr:row>
      <xdr:rowOff>685800</xdr:rowOff>
    </xdr:to>
    <xdr:pic>
      <xdr:nvPicPr>
        <xdr:cNvPr id="2164" name="Рисунок 2163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3800476" y="137150476"/>
          <a:ext cx="1119185" cy="447674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206</xdr:row>
      <xdr:rowOff>28576</xdr:rowOff>
    </xdr:from>
    <xdr:to>
      <xdr:col>4</xdr:col>
      <xdr:colOff>1108913</xdr:colOff>
      <xdr:row>206</xdr:row>
      <xdr:rowOff>971550</xdr:rowOff>
    </xdr:to>
    <xdr:pic>
      <xdr:nvPicPr>
        <xdr:cNvPr id="2167" name="Рисунок 2166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3914776" y="140027026"/>
          <a:ext cx="946987" cy="94297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208</xdr:row>
      <xdr:rowOff>68982</xdr:rowOff>
    </xdr:from>
    <xdr:to>
      <xdr:col>4</xdr:col>
      <xdr:colOff>866775</xdr:colOff>
      <xdr:row>208</xdr:row>
      <xdr:rowOff>770369</xdr:rowOff>
    </xdr:to>
    <xdr:pic>
      <xdr:nvPicPr>
        <xdr:cNvPr id="2168" name="Рисунок 2167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4048125" y="142067682"/>
          <a:ext cx="571500" cy="701387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161924</xdr:colOff>
      <xdr:row>209</xdr:row>
      <xdr:rowOff>47625</xdr:rowOff>
    </xdr:from>
    <xdr:to>
      <xdr:col>4</xdr:col>
      <xdr:colOff>1085849</xdr:colOff>
      <xdr:row>210</xdr:row>
      <xdr:rowOff>4308</xdr:rowOff>
    </xdr:to>
    <xdr:pic>
      <xdr:nvPicPr>
        <xdr:cNvPr id="2169" name="Рисунок 2168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914774" y="142855950"/>
          <a:ext cx="923925" cy="813934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210</xdr:row>
      <xdr:rowOff>57151</xdr:rowOff>
    </xdr:from>
    <xdr:to>
      <xdr:col>4</xdr:col>
      <xdr:colOff>1114425</xdr:colOff>
      <xdr:row>210</xdr:row>
      <xdr:rowOff>796575</xdr:rowOff>
    </xdr:to>
    <xdr:pic>
      <xdr:nvPicPr>
        <xdr:cNvPr id="2170" name="Рисунок 2169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019551" y="143722726"/>
          <a:ext cx="847724" cy="739424"/>
        </a:xfrm>
        <a:prstGeom prst="rect">
          <a:avLst/>
        </a:prstGeom>
      </xdr:spPr>
    </xdr:pic>
    <xdr:clientData/>
  </xdr:twoCellAnchor>
  <xdr:twoCellAnchor editAs="oneCell">
    <xdr:from>
      <xdr:col>4</xdr:col>
      <xdr:colOff>104671</xdr:colOff>
      <xdr:row>214</xdr:row>
      <xdr:rowOff>92943</xdr:rowOff>
    </xdr:from>
    <xdr:to>
      <xdr:col>4</xdr:col>
      <xdr:colOff>1174506</xdr:colOff>
      <xdr:row>214</xdr:row>
      <xdr:rowOff>794009</xdr:rowOff>
    </xdr:to>
    <xdr:pic>
      <xdr:nvPicPr>
        <xdr:cNvPr id="2174" name="Рисунок 2173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056374" y="152629014"/>
          <a:ext cx="1069835" cy="701066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419101</xdr:colOff>
      <xdr:row>215</xdr:row>
      <xdr:rowOff>28575</xdr:rowOff>
    </xdr:from>
    <xdr:to>
      <xdr:col>4</xdr:col>
      <xdr:colOff>800101</xdr:colOff>
      <xdr:row>215</xdr:row>
      <xdr:rowOff>1059759</xdr:rowOff>
    </xdr:to>
    <xdr:pic>
      <xdr:nvPicPr>
        <xdr:cNvPr id="2175" name="Рисунок 2174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171951" y="148675725"/>
          <a:ext cx="381000" cy="103118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216</xdr:row>
      <xdr:rowOff>123826</xdr:rowOff>
    </xdr:from>
    <xdr:to>
      <xdr:col>4</xdr:col>
      <xdr:colOff>1171575</xdr:colOff>
      <xdr:row>216</xdr:row>
      <xdr:rowOff>703724</xdr:rowOff>
    </xdr:to>
    <xdr:pic>
      <xdr:nvPicPr>
        <xdr:cNvPr id="2176" name="Рисунок 2175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3848100" y="149866351"/>
          <a:ext cx="1076325" cy="579898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217</xdr:row>
      <xdr:rowOff>209550</xdr:rowOff>
    </xdr:from>
    <xdr:to>
      <xdr:col>4</xdr:col>
      <xdr:colOff>1136236</xdr:colOff>
      <xdr:row>217</xdr:row>
      <xdr:rowOff>794817</xdr:rowOff>
    </xdr:to>
    <xdr:pic>
      <xdr:nvPicPr>
        <xdr:cNvPr id="2177" name="Рисунок 2176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3810000" y="150933150"/>
          <a:ext cx="1079086" cy="58526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218</xdr:row>
      <xdr:rowOff>19050</xdr:rowOff>
    </xdr:from>
    <xdr:to>
      <xdr:col>4</xdr:col>
      <xdr:colOff>895350</xdr:colOff>
      <xdr:row>218</xdr:row>
      <xdr:rowOff>999150</xdr:rowOff>
    </xdr:to>
    <xdr:pic>
      <xdr:nvPicPr>
        <xdr:cNvPr id="2178" name="Рисунок 2177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133850" y="151809450"/>
          <a:ext cx="514350" cy="980100"/>
        </a:xfrm>
        <a:prstGeom prst="rect">
          <a:avLst/>
        </a:prstGeom>
      </xdr:spPr>
    </xdr:pic>
    <xdr:clientData/>
  </xdr:twoCellAnchor>
  <xdr:twoCellAnchor editAs="oneCell">
    <xdr:from>
      <xdr:col>4</xdr:col>
      <xdr:colOff>94204</xdr:colOff>
      <xdr:row>219</xdr:row>
      <xdr:rowOff>294333</xdr:rowOff>
    </xdr:from>
    <xdr:to>
      <xdr:col>4</xdr:col>
      <xdr:colOff>1163404</xdr:colOff>
      <xdr:row>219</xdr:row>
      <xdr:rowOff>520510</xdr:rowOff>
    </xdr:to>
    <xdr:pic>
      <xdr:nvPicPr>
        <xdr:cNvPr id="2179" name="Рисунок 2178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045907" y="157854580"/>
          <a:ext cx="1069200" cy="226177"/>
        </a:xfrm>
        <a:prstGeom prst="rect">
          <a:avLst/>
        </a:prstGeom>
      </xdr:spPr>
    </xdr:pic>
    <xdr:clientData/>
  </xdr:twoCellAnchor>
  <xdr:twoCellAnchor editAs="oneCell">
    <xdr:from>
      <xdr:col>4</xdr:col>
      <xdr:colOff>65734</xdr:colOff>
      <xdr:row>220</xdr:row>
      <xdr:rowOff>202748</xdr:rowOff>
    </xdr:from>
    <xdr:to>
      <xdr:col>4</xdr:col>
      <xdr:colOff>1188908</xdr:colOff>
      <xdr:row>220</xdr:row>
      <xdr:rowOff>736147</xdr:rowOff>
    </xdr:to>
    <xdr:pic>
      <xdr:nvPicPr>
        <xdr:cNvPr id="2180" name="Рисунок 2179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3017437" y="158631759"/>
          <a:ext cx="1123174" cy="53339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221</xdr:row>
      <xdr:rowOff>47625</xdr:rowOff>
    </xdr:from>
    <xdr:to>
      <xdr:col>4</xdr:col>
      <xdr:colOff>1173452</xdr:colOff>
      <xdr:row>221</xdr:row>
      <xdr:rowOff>723900</xdr:rowOff>
    </xdr:to>
    <xdr:pic>
      <xdr:nvPicPr>
        <xdr:cNvPr id="2181" name="Рисунок 2180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3790950" y="154752675"/>
          <a:ext cx="1135352" cy="676275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222</xdr:row>
      <xdr:rowOff>66546</xdr:rowOff>
    </xdr:from>
    <xdr:to>
      <xdr:col>4</xdr:col>
      <xdr:colOff>866775</xdr:colOff>
      <xdr:row>222</xdr:row>
      <xdr:rowOff>1106074</xdr:rowOff>
    </xdr:to>
    <xdr:pic>
      <xdr:nvPicPr>
        <xdr:cNvPr id="2182" name="Рисунок 2181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105275" y="155657421"/>
          <a:ext cx="514350" cy="103952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232</xdr:row>
      <xdr:rowOff>57150</xdr:rowOff>
    </xdr:from>
    <xdr:to>
      <xdr:col>4</xdr:col>
      <xdr:colOff>1246251</xdr:colOff>
      <xdr:row>232</xdr:row>
      <xdr:rowOff>923925</xdr:rowOff>
    </xdr:to>
    <xdr:pic>
      <xdr:nvPicPr>
        <xdr:cNvPr id="2184" name="Рисунок 2183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3800475" y="157924500"/>
          <a:ext cx="1198626" cy="86677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241</xdr:row>
      <xdr:rowOff>38100</xdr:rowOff>
    </xdr:from>
    <xdr:to>
      <xdr:col>4</xdr:col>
      <xdr:colOff>1160608</xdr:colOff>
      <xdr:row>241</xdr:row>
      <xdr:rowOff>806263</xdr:rowOff>
    </xdr:to>
    <xdr:pic>
      <xdr:nvPicPr>
        <xdr:cNvPr id="2192" name="Рисунок 2191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3962400" y="164782500"/>
          <a:ext cx="951058" cy="768163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244</xdr:row>
      <xdr:rowOff>47625</xdr:rowOff>
    </xdr:from>
    <xdr:to>
      <xdr:col>4</xdr:col>
      <xdr:colOff>1112983</xdr:colOff>
      <xdr:row>244</xdr:row>
      <xdr:rowOff>815788</xdr:rowOff>
    </xdr:to>
    <xdr:pic>
      <xdr:nvPicPr>
        <xdr:cNvPr id="2193" name="Рисунок 2192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3914775" y="167392350"/>
          <a:ext cx="951058" cy="76816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28576</xdr:colOff>
      <xdr:row>245</xdr:row>
      <xdr:rowOff>57150</xdr:rowOff>
    </xdr:from>
    <xdr:to>
      <xdr:col>4</xdr:col>
      <xdr:colOff>1200150</xdr:colOff>
      <xdr:row>245</xdr:row>
      <xdr:rowOff>914997</xdr:rowOff>
    </xdr:to>
    <xdr:pic>
      <xdr:nvPicPr>
        <xdr:cNvPr id="2195" name="Рисунок 2194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781426" y="169849800"/>
          <a:ext cx="1171574" cy="857847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251</xdr:row>
      <xdr:rowOff>85725</xdr:rowOff>
    </xdr:from>
    <xdr:to>
      <xdr:col>4</xdr:col>
      <xdr:colOff>1242368</xdr:colOff>
      <xdr:row>251</xdr:row>
      <xdr:rowOff>742950</xdr:rowOff>
    </xdr:to>
    <xdr:pic>
      <xdr:nvPicPr>
        <xdr:cNvPr id="2198" name="Рисунок 2197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3781425" y="172412025"/>
          <a:ext cx="1213793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252</xdr:row>
      <xdr:rowOff>94203</xdr:rowOff>
    </xdr:from>
    <xdr:to>
      <xdr:col>4</xdr:col>
      <xdr:colOff>1261069</xdr:colOff>
      <xdr:row>252</xdr:row>
      <xdr:rowOff>701035</xdr:rowOff>
    </xdr:to>
    <xdr:pic>
      <xdr:nvPicPr>
        <xdr:cNvPr id="2199" name="Рисунок 2198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144946" y="199826126"/>
          <a:ext cx="1261068" cy="606832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243</xdr:row>
      <xdr:rowOff>62213</xdr:rowOff>
    </xdr:from>
    <xdr:to>
      <xdr:col>4</xdr:col>
      <xdr:colOff>1085850</xdr:colOff>
      <xdr:row>243</xdr:row>
      <xdr:rowOff>777688</xdr:rowOff>
    </xdr:to>
    <xdr:pic>
      <xdr:nvPicPr>
        <xdr:cNvPr id="2200" name="Рисунок 2199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3952875" y="166616363"/>
          <a:ext cx="885825" cy="71547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256</xdr:row>
      <xdr:rowOff>133350</xdr:rowOff>
    </xdr:from>
    <xdr:to>
      <xdr:col>4</xdr:col>
      <xdr:colOff>1252070</xdr:colOff>
      <xdr:row>256</xdr:row>
      <xdr:rowOff>779582</xdr:rowOff>
    </xdr:to>
    <xdr:pic>
      <xdr:nvPicPr>
        <xdr:cNvPr id="2201" name="Рисунок 2200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3810000" y="172935900"/>
          <a:ext cx="1194920" cy="646232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257</xdr:row>
      <xdr:rowOff>142875</xdr:rowOff>
    </xdr:from>
    <xdr:to>
      <xdr:col>4</xdr:col>
      <xdr:colOff>1233020</xdr:colOff>
      <xdr:row>257</xdr:row>
      <xdr:rowOff>789107</xdr:rowOff>
    </xdr:to>
    <xdr:pic>
      <xdr:nvPicPr>
        <xdr:cNvPr id="2202" name="Рисунок 2201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3790950" y="173840775"/>
          <a:ext cx="1194920" cy="64623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258</xdr:row>
      <xdr:rowOff>123825</xdr:rowOff>
    </xdr:from>
    <xdr:to>
      <xdr:col>4</xdr:col>
      <xdr:colOff>1223495</xdr:colOff>
      <xdr:row>258</xdr:row>
      <xdr:rowOff>770057</xdr:rowOff>
    </xdr:to>
    <xdr:pic>
      <xdr:nvPicPr>
        <xdr:cNvPr id="2203" name="Рисунок 2202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3781425" y="174783750"/>
          <a:ext cx="1194920" cy="64623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260</xdr:row>
      <xdr:rowOff>66675</xdr:rowOff>
    </xdr:from>
    <xdr:to>
      <xdr:col>4</xdr:col>
      <xdr:colOff>1190625</xdr:colOff>
      <xdr:row>260</xdr:row>
      <xdr:rowOff>1073916</xdr:rowOff>
    </xdr:to>
    <xdr:pic>
      <xdr:nvPicPr>
        <xdr:cNvPr id="2204" name="Рисунок 2203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848100" y="175802925"/>
          <a:ext cx="1095375" cy="100724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261</xdr:row>
      <xdr:rowOff>123825</xdr:rowOff>
    </xdr:from>
    <xdr:to>
      <xdr:col>4</xdr:col>
      <xdr:colOff>1243093</xdr:colOff>
      <xdr:row>261</xdr:row>
      <xdr:rowOff>771525</xdr:rowOff>
    </xdr:to>
    <xdr:pic>
      <xdr:nvPicPr>
        <xdr:cNvPr id="2205" name="Рисунок 2204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771900" y="176955450"/>
          <a:ext cx="1224043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233205</xdr:colOff>
      <xdr:row>265</xdr:row>
      <xdr:rowOff>249326</xdr:rowOff>
    </xdr:from>
    <xdr:to>
      <xdr:col>4</xdr:col>
      <xdr:colOff>1036236</xdr:colOff>
      <xdr:row>265</xdr:row>
      <xdr:rowOff>813070</xdr:rowOff>
    </xdr:to>
    <xdr:pic>
      <xdr:nvPicPr>
        <xdr:cNvPr id="2207" name="Рисунок 2206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378150" y="201132623"/>
          <a:ext cx="803031" cy="563744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78</xdr:row>
      <xdr:rowOff>104775</xdr:rowOff>
    </xdr:from>
    <xdr:to>
      <xdr:col>4</xdr:col>
      <xdr:colOff>1057275</xdr:colOff>
      <xdr:row>78</xdr:row>
      <xdr:rowOff>838200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990975" y="50368200"/>
          <a:ext cx="819150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73268</xdr:colOff>
      <xdr:row>69</xdr:row>
      <xdr:rowOff>388328</xdr:rowOff>
    </xdr:from>
    <xdr:to>
      <xdr:col>4</xdr:col>
      <xdr:colOff>1193241</xdr:colOff>
      <xdr:row>69</xdr:row>
      <xdr:rowOff>683603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024971" y="47678383"/>
          <a:ext cx="1119973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190500</xdr:colOff>
      <xdr:row>125</xdr:row>
      <xdr:rowOff>28575</xdr:rowOff>
    </xdr:from>
    <xdr:to>
      <xdr:col>4</xdr:col>
      <xdr:colOff>1104900</xdr:colOff>
      <xdr:row>125</xdr:row>
      <xdr:rowOff>819150</xdr:rowOff>
    </xdr:to>
    <xdr:pic>
      <xdr:nvPicPr>
        <xdr:cNvPr id="20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943350" y="89916000"/>
          <a:ext cx="9144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323850</xdr:colOff>
      <xdr:row>123</xdr:row>
      <xdr:rowOff>47626</xdr:rowOff>
    </xdr:from>
    <xdr:to>
      <xdr:col>4</xdr:col>
      <xdr:colOff>1003505</xdr:colOff>
      <xdr:row>123</xdr:row>
      <xdr:rowOff>847726</xdr:rowOff>
    </xdr:to>
    <xdr:pic>
      <xdr:nvPicPr>
        <xdr:cNvPr id="207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076700" y="89058751"/>
          <a:ext cx="67965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200025</xdr:colOff>
      <xdr:row>161</xdr:row>
      <xdr:rowOff>38101</xdr:rowOff>
    </xdr:from>
    <xdr:to>
      <xdr:col>4</xdr:col>
      <xdr:colOff>1171575</xdr:colOff>
      <xdr:row>161</xdr:row>
      <xdr:rowOff>718579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3952875" y="113633251"/>
          <a:ext cx="971550" cy="680478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233</xdr:row>
      <xdr:rowOff>38101</xdr:rowOff>
    </xdr:from>
    <xdr:to>
      <xdr:col>4</xdr:col>
      <xdr:colOff>981075</xdr:colOff>
      <xdr:row>234</xdr:row>
      <xdr:rowOff>1659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000501" y="162734626"/>
          <a:ext cx="733424" cy="111608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32</xdr:row>
      <xdr:rowOff>171450</xdr:rowOff>
    </xdr:from>
    <xdr:to>
      <xdr:col>4</xdr:col>
      <xdr:colOff>1181101</xdr:colOff>
      <xdr:row>32</xdr:row>
      <xdr:rowOff>808482</xdr:rowOff>
    </xdr:to>
    <xdr:pic>
      <xdr:nvPicPr>
        <xdr:cNvPr id="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886201" y="22221825"/>
          <a:ext cx="1047750" cy="6370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133350</xdr:colOff>
      <xdr:row>207</xdr:row>
      <xdr:rowOff>19050</xdr:rowOff>
    </xdr:from>
    <xdr:to>
      <xdr:col>4</xdr:col>
      <xdr:colOff>1114425</xdr:colOff>
      <xdr:row>207</xdr:row>
      <xdr:rowOff>1000125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886200" y="141998700"/>
          <a:ext cx="981075" cy="981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133350</xdr:colOff>
      <xdr:row>262</xdr:row>
      <xdr:rowOff>28575</xdr:rowOff>
    </xdr:from>
    <xdr:to>
      <xdr:col>4</xdr:col>
      <xdr:colOff>1133475</xdr:colOff>
      <xdr:row>262</xdr:row>
      <xdr:rowOff>790575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886200" y="181784625"/>
          <a:ext cx="1000125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67846</xdr:colOff>
      <xdr:row>267</xdr:row>
      <xdr:rowOff>153238</xdr:rowOff>
    </xdr:from>
    <xdr:to>
      <xdr:col>4</xdr:col>
      <xdr:colOff>1189155</xdr:colOff>
      <xdr:row>267</xdr:row>
      <xdr:rowOff>774562</xdr:rowOff>
    </xdr:to>
    <xdr:pic>
      <xdr:nvPicPr>
        <xdr:cNvPr id="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019549" y="193018787"/>
          <a:ext cx="1121309" cy="621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85726</xdr:colOff>
      <xdr:row>163</xdr:row>
      <xdr:rowOff>19051</xdr:rowOff>
    </xdr:from>
    <xdr:to>
      <xdr:col>4</xdr:col>
      <xdr:colOff>1133475</xdr:colOff>
      <xdr:row>163</xdr:row>
      <xdr:rowOff>702752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838576" y="116138326"/>
          <a:ext cx="1047749" cy="68370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155</xdr:row>
      <xdr:rowOff>152401</xdr:rowOff>
    </xdr:from>
    <xdr:to>
      <xdr:col>4</xdr:col>
      <xdr:colOff>1209676</xdr:colOff>
      <xdr:row>155</xdr:row>
      <xdr:rowOff>609601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999329" y="110778472"/>
          <a:ext cx="1162050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237</xdr:row>
      <xdr:rowOff>76200</xdr:rowOff>
    </xdr:from>
    <xdr:to>
      <xdr:col>4</xdr:col>
      <xdr:colOff>1152525</xdr:colOff>
      <xdr:row>237</xdr:row>
      <xdr:rowOff>806319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3094578" y="167161447"/>
          <a:ext cx="1009650" cy="730119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234</xdr:row>
      <xdr:rowOff>238125</xdr:rowOff>
    </xdr:from>
    <xdr:to>
      <xdr:col>4</xdr:col>
      <xdr:colOff>1162050</xdr:colOff>
      <xdr:row>234</xdr:row>
      <xdr:rowOff>866775</xdr:rowOff>
    </xdr:to>
    <xdr:pic>
      <xdr:nvPicPr>
        <xdr:cNvPr id="2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018378" y="166171999"/>
          <a:ext cx="1095375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52335</xdr:colOff>
      <xdr:row>238</xdr:row>
      <xdr:rowOff>136071</xdr:rowOff>
    </xdr:from>
    <xdr:to>
      <xdr:col>4</xdr:col>
      <xdr:colOff>1242025</xdr:colOff>
      <xdr:row>238</xdr:row>
      <xdr:rowOff>701290</xdr:rowOff>
    </xdr:to>
    <xdr:pic>
      <xdr:nvPicPr>
        <xdr:cNvPr id="2678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004038" y="169890412"/>
          <a:ext cx="1189690" cy="5652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261676</xdr:colOff>
      <xdr:row>246</xdr:row>
      <xdr:rowOff>31401</xdr:rowOff>
    </xdr:from>
    <xdr:to>
      <xdr:col>4</xdr:col>
      <xdr:colOff>1004836</xdr:colOff>
      <xdr:row>246</xdr:row>
      <xdr:rowOff>726749</xdr:rowOff>
    </xdr:to>
    <xdr:pic>
      <xdr:nvPicPr>
        <xdr:cNvPr id="2679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213379" y="179321209"/>
          <a:ext cx="743160" cy="6953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2177144</xdr:colOff>
      <xdr:row>109</xdr:row>
      <xdr:rowOff>0</xdr:rowOff>
    </xdr:from>
    <xdr:to>
      <xdr:col>4</xdr:col>
      <xdr:colOff>408216</xdr:colOff>
      <xdr:row>109</xdr:row>
      <xdr:rowOff>677129</xdr:rowOff>
    </xdr:to>
    <xdr:pic>
      <xdr:nvPicPr>
        <xdr:cNvPr id="2265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050743" y="83775500"/>
          <a:ext cx="502418" cy="6725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502419</xdr:colOff>
      <xdr:row>109</xdr:row>
      <xdr:rowOff>10467</xdr:rowOff>
    </xdr:from>
    <xdr:to>
      <xdr:col>4</xdr:col>
      <xdr:colOff>1231765</xdr:colOff>
      <xdr:row>109</xdr:row>
      <xdr:rowOff>648956</xdr:rowOff>
    </xdr:to>
    <xdr:pic>
      <xdr:nvPicPr>
        <xdr:cNvPr id="2480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647364" y="82762830"/>
          <a:ext cx="729346" cy="6384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2223693</xdr:colOff>
      <xdr:row>202</xdr:row>
      <xdr:rowOff>222015</xdr:rowOff>
    </xdr:from>
    <xdr:to>
      <xdr:col>5</xdr:col>
      <xdr:colOff>125173</xdr:colOff>
      <xdr:row>202</xdr:row>
      <xdr:rowOff>744593</xdr:rowOff>
    </xdr:to>
    <xdr:pic>
      <xdr:nvPicPr>
        <xdr:cNvPr id="22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 rot="3492649">
          <a:off x="4555672" y="143831877"/>
          <a:ext cx="522578" cy="14393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324478</xdr:colOff>
      <xdr:row>203</xdr:row>
      <xdr:rowOff>198331</xdr:rowOff>
    </xdr:from>
    <xdr:to>
      <xdr:col>4</xdr:col>
      <xdr:colOff>1025769</xdr:colOff>
      <xdr:row>203</xdr:row>
      <xdr:rowOff>930099</xdr:rowOff>
    </xdr:to>
    <xdr:pic>
      <xdr:nvPicPr>
        <xdr:cNvPr id="22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469423" y="145240007"/>
          <a:ext cx="701291" cy="7317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189</xdr:row>
      <xdr:rowOff>142875</xdr:rowOff>
    </xdr:from>
    <xdr:to>
      <xdr:col>4</xdr:col>
      <xdr:colOff>1143000</xdr:colOff>
      <xdr:row>189</xdr:row>
      <xdr:rowOff>757670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240195" y="137104001"/>
          <a:ext cx="1047750" cy="61479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187</xdr:row>
      <xdr:rowOff>142875</xdr:rowOff>
    </xdr:from>
    <xdr:to>
      <xdr:col>4</xdr:col>
      <xdr:colOff>1143000</xdr:colOff>
      <xdr:row>187</xdr:row>
      <xdr:rowOff>757670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240195" y="137104001"/>
          <a:ext cx="1047750" cy="61479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188</xdr:row>
      <xdr:rowOff>142875</xdr:rowOff>
    </xdr:from>
    <xdr:to>
      <xdr:col>4</xdr:col>
      <xdr:colOff>1143000</xdr:colOff>
      <xdr:row>188</xdr:row>
      <xdr:rowOff>757670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240195" y="138066968"/>
          <a:ext cx="1047750" cy="61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276</xdr:row>
      <xdr:rowOff>95250</xdr:rowOff>
    </xdr:from>
    <xdr:to>
      <xdr:col>4</xdr:col>
      <xdr:colOff>1143000</xdr:colOff>
      <xdr:row>276</xdr:row>
      <xdr:rowOff>758999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4268770" y="209728986"/>
          <a:ext cx="1019175" cy="66374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277</xdr:row>
      <xdr:rowOff>66675</xdr:rowOff>
    </xdr:from>
    <xdr:to>
      <xdr:col>4</xdr:col>
      <xdr:colOff>1087735</xdr:colOff>
      <xdr:row>277</xdr:row>
      <xdr:rowOff>781050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4259246" y="210987856"/>
          <a:ext cx="973434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278</xdr:row>
      <xdr:rowOff>161925</xdr:rowOff>
    </xdr:from>
    <xdr:to>
      <xdr:col>4</xdr:col>
      <xdr:colOff>1249542</xdr:colOff>
      <xdr:row>278</xdr:row>
      <xdr:rowOff>647700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4192570" y="212192612"/>
          <a:ext cx="1201917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279</xdr:row>
      <xdr:rowOff>47625</xdr:rowOff>
    </xdr:from>
    <xdr:to>
      <xdr:col>4</xdr:col>
      <xdr:colOff>1114425</xdr:colOff>
      <xdr:row>279</xdr:row>
      <xdr:rowOff>824796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4354495" y="212968010"/>
          <a:ext cx="904875" cy="777171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84</xdr:row>
      <xdr:rowOff>219075</xdr:rowOff>
    </xdr:from>
    <xdr:to>
      <xdr:col>4</xdr:col>
      <xdr:colOff>1237855</xdr:colOff>
      <xdr:row>84</xdr:row>
      <xdr:rowOff>704850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4202096" y="57096932"/>
          <a:ext cx="1180704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358184</xdr:colOff>
      <xdr:row>143</xdr:row>
      <xdr:rowOff>146117</xdr:rowOff>
    </xdr:from>
    <xdr:to>
      <xdr:col>4</xdr:col>
      <xdr:colOff>834434</xdr:colOff>
      <xdr:row>143</xdr:row>
      <xdr:rowOff>825314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503129" y="94485485"/>
          <a:ext cx="476250" cy="679197"/>
        </a:xfrm>
        <a:prstGeom prst="rect">
          <a:avLst/>
        </a:prstGeom>
      </xdr:spPr>
    </xdr:pic>
    <xdr:clientData/>
  </xdr:twoCellAnchor>
  <xdr:twoCellAnchor editAs="oneCell">
    <xdr:from>
      <xdr:col>4</xdr:col>
      <xdr:colOff>355879</xdr:colOff>
      <xdr:row>24</xdr:row>
      <xdr:rowOff>628022</xdr:rowOff>
    </xdr:from>
    <xdr:to>
      <xdr:col>4</xdr:col>
      <xdr:colOff>766874</xdr:colOff>
      <xdr:row>26</xdr:row>
      <xdr:rowOff>313</xdr:rowOff>
    </xdr:to>
    <xdr:pic>
      <xdr:nvPicPr>
        <xdr:cNvPr id="6215" name="Picture 4167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500824" y="16077363"/>
          <a:ext cx="410995" cy="648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85725</xdr:colOff>
      <xdr:row>65</xdr:row>
      <xdr:rowOff>142875</xdr:rowOff>
    </xdr:from>
    <xdr:to>
      <xdr:col>4</xdr:col>
      <xdr:colOff>1161916</xdr:colOff>
      <xdr:row>65</xdr:row>
      <xdr:rowOff>800018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4230670" y="43424056"/>
          <a:ext cx="1076191" cy="6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443387</xdr:colOff>
      <xdr:row>66</xdr:row>
      <xdr:rowOff>889697</xdr:rowOff>
    </xdr:to>
    <xdr:pic>
      <xdr:nvPicPr>
        <xdr:cNvPr id="4490" name="Picture 2442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144945" y="43061374"/>
          <a:ext cx="443387" cy="8896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591073</xdr:colOff>
      <xdr:row>66</xdr:row>
      <xdr:rowOff>36949</xdr:rowOff>
    </xdr:from>
    <xdr:to>
      <xdr:col>4</xdr:col>
      <xdr:colOff>1105423</xdr:colOff>
      <xdr:row>66</xdr:row>
      <xdr:rowOff>875149</xdr:rowOff>
    </xdr:to>
    <xdr:pic>
      <xdr:nvPicPr>
        <xdr:cNvPr id="4491" name="Picture 2443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 rot="5400000">
          <a:off x="4574093" y="43260248"/>
          <a:ext cx="838200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355879</xdr:colOff>
      <xdr:row>85</xdr:row>
      <xdr:rowOff>62803</xdr:rowOff>
    </xdr:from>
    <xdr:to>
      <xdr:col>4</xdr:col>
      <xdr:colOff>900165</xdr:colOff>
      <xdr:row>85</xdr:row>
      <xdr:rowOff>809300</xdr:rowOff>
    </xdr:to>
    <xdr:pic>
      <xdr:nvPicPr>
        <xdr:cNvPr id="13" name="Picture 2229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500824" y="57024396"/>
          <a:ext cx="544286" cy="7464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303544</xdr:colOff>
      <xdr:row>86</xdr:row>
      <xdr:rowOff>31402</xdr:rowOff>
    </xdr:from>
    <xdr:to>
      <xdr:col>4</xdr:col>
      <xdr:colOff>875763</xdr:colOff>
      <xdr:row>87</xdr:row>
      <xdr:rowOff>5</xdr:rowOff>
    </xdr:to>
    <xdr:pic>
      <xdr:nvPicPr>
        <xdr:cNvPr id="29" name="Picture 2230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448489" y="57819891"/>
          <a:ext cx="572219" cy="7954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125604</xdr:colOff>
      <xdr:row>282</xdr:row>
      <xdr:rowOff>146538</xdr:rowOff>
    </xdr:from>
    <xdr:to>
      <xdr:col>4</xdr:col>
      <xdr:colOff>1219303</xdr:colOff>
      <xdr:row>282</xdr:row>
      <xdr:rowOff>962967</xdr:rowOff>
    </xdr:to>
    <xdr:pic>
      <xdr:nvPicPr>
        <xdr:cNvPr id="4494" name="Picture 2446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270549" y="203102307"/>
          <a:ext cx="1093699" cy="816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73269</xdr:colOff>
      <xdr:row>283</xdr:row>
      <xdr:rowOff>31401</xdr:rowOff>
    </xdr:from>
    <xdr:to>
      <xdr:col>4</xdr:col>
      <xdr:colOff>1244844</xdr:colOff>
      <xdr:row>283</xdr:row>
      <xdr:rowOff>764826</xdr:rowOff>
    </xdr:to>
    <xdr:pic>
      <xdr:nvPicPr>
        <xdr:cNvPr id="4495" name="Picture 2447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218214" y="204096676"/>
          <a:ext cx="1171575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136071</xdr:colOff>
      <xdr:row>284</xdr:row>
      <xdr:rowOff>41868</xdr:rowOff>
    </xdr:from>
    <xdr:to>
      <xdr:col>4</xdr:col>
      <xdr:colOff>1057170</xdr:colOff>
      <xdr:row>284</xdr:row>
      <xdr:rowOff>1081551</xdr:rowOff>
    </xdr:to>
    <xdr:pic>
      <xdr:nvPicPr>
        <xdr:cNvPr id="4496" name="Picture 244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281016" y="204996841"/>
          <a:ext cx="921099" cy="1039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334945</xdr:colOff>
      <xdr:row>291</xdr:row>
      <xdr:rowOff>125605</xdr:rowOff>
    </xdr:from>
    <xdr:to>
      <xdr:col>4</xdr:col>
      <xdr:colOff>849295</xdr:colOff>
      <xdr:row>291</xdr:row>
      <xdr:rowOff>792355</xdr:rowOff>
    </xdr:to>
    <xdr:pic>
      <xdr:nvPicPr>
        <xdr:cNvPr id="4498" name="Picture 2450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479890" y="207341457"/>
          <a:ext cx="514350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314011</xdr:colOff>
      <xdr:row>294</xdr:row>
      <xdr:rowOff>31401</xdr:rowOff>
    </xdr:from>
    <xdr:to>
      <xdr:col>4</xdr:col>
      <xdr:colOff>895036</xdr:colOff>
      <xdr:row>294</xdr:row>
      <xdr:rowOff>707676</xdr:rowOff>
    </xdr:to>
    <xdr:pic>
      <xdr:nvPicPr>
        <xdr:cNvPr id="4499" name="Picture 2451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458956" y="208199753"/>
          <a:ext cx="581025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125605</xdr:colOff>
      <xdr:row>312</xdr:row>
      <xdr:rowOff>62803</xdr:rowOff>
    </xdr:from>
    <xdr:to>
      <xdr:col>4</xdr:col>
      <xdr:colOff>1203709</xdr:colOff>
      <xdr:row>312</xdr:row>
      <xdr:rowOff>1061110</xdr:rowOff>
    </xdr:to>
    <xdr:pic>
      <xdr:nvPicPr>
        <xdr:cNvPr id="4502" name="Picture 245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270550" y="211099122"/>
          <a:ext cx="1078104" cy="9983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376813</xdr:colOff>
      <xdr:row>9</xdr:row>
      <xdr:rowOff>83737</xdr:rowOff>
    </xdr:from>
    <xdr:to>
      <xdr:col>4</xdr:col>
      <xdr:colOff>830315</xdr:colOff>
      <xdr:row>9</xdr:row>
      <xdr:rowOff>826896</xdr:rowOff>
    </xdr:to>
    <xdr:pic>
      <xdr:nvPicPr>
        <xdr:cNvPr id="2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521758" y="5976677"/>
          <a:ext cx="453502" cy="7431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2229478</xdr:colOff>
      <xdr:row>60</xdr:row>
      <xdr:rowOff>188407</xdr:rowOff>
    </xdr:from>
    <xdr:to>
      <xdr:col>5</xdr:col>
      <xdr:colOff>177207</xdr:colOff>
      <xdr:row>60</xdr:row>
      <xdr:rowOff>569407</xdr:rowOff>
    </xdr:to>
    <xdr:pic>
      <xdr:nvPicPr>
        <xdr:cNvPr id="4503" name="Picture 2455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 rot="1372098">
          <a:off x="4103077" y="39942198"/>
          <a:ext cx="1485586" cy="38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123826</xdr:colOff>
      <xdr:row>166</xdr:row>
      <xdr:rowOff>247651</xdr:rowOff>
    </xdr:from>
    <xdr:to>
      <xdr:col>4</xdr:col>
      <xdr:colOff>1133475</xdr:colOff>
      <xdr:row>166</xdr:row>
      <xdr:rowOff>1035669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4267201" y="137855326"/>
          <a:ext cx="1009649" cy="788018"/>
        </a:xfrm>
        <a:prstGeom prst="rect">
          <a:avLst/>
        </a:prstGeom>
      </xdr:spPr>
    </xdr:pic>
    <xdr:clientData/>
  </xdr:twoCellAnchor>
  <xdr:twoCellAnchor editAs="oneCell">
    <xdr:from>
      <xdr:col>4</xdr:col>
      <xdr:colOff>198874</xdr:colOff>
      <xdr:row>167</xdr:row>
      <xdr:rowOff>104670</xdr:rowOff>
    </xdr:from>
    <xdr:to>
      <xdr:col>4</xdr:col>
      <xdr:colOff>1103749</xdr:colOff>
      <xdr:row>167</xdr:row>
      <xdr:rowOff>828570</xdr:rowOff>
    </xdr:to>
    <xdr:pic>
      <xdr:nvPicPr>
        <xdr:cNvPr id="4960" name="Picture 2912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343819" y="117073763"/>
          <a:ext cx="904875" cy="723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276225</xdr:colOff>
      <xdr:row>23</xdr:row>
      <xdr:rowOff>47626</xdr:rowOff>
    </xdr:from>
    <xdr:to>
      <xdr:col>4</xdr:col>
      <xdr:colOff>1095374</xdr:colOff>
      <xdr:row>24</xdr:row>
      <xdr:rowOff>2469</xdr:rowOff>
    </xdr:to>
    <xdr:pic>
      <xdr:nvPicPr>
        <xdr:cNvPr id="2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419600" y="15954376"/>
          <a:ext cx="819149" cy="697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254</xdr:row>
      <xdr:rowOff>1</xdr:rowOff>
    </xdr:from>
    <xdr:to>
      <xdr:col>5</xdr:col>
      <xdr:colOff>0</xdr:colOff>
      <xdr:row>255</xdr:row>
      <xdr:rowOff>31402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144946" y="188699671"/>
          <a:ext cx="1266510" cy="481483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235</xdr:row>
      <xdr:rowOff>238125</xdr:rowOff>
    </xdr:from>
    <xdr:to>
      <xdr:col>4</xdr:col>
      <xdr:colOff>1162050</xdr:colOff>
      <xdr:row>235</xdr:row>
      <xdr:rowOff>866775</xdr:rowOff>
    </xdr:to>
    <xdr:pic>
      <xdr:nvPicPr>
        <xdr:cNvPr id="2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211620" y="175424856"/>
          <a:ext cx="1095375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177940</xdr:colOff>
      <xdr:row>236</xdr:row>
      <xdr:rowOff>0</xdr:rowOff>
    </xdr:from>
    <xdr:to>
      <xdr:col>4</xdr:col>
      <xdr:colOff>1140907</xdr:colOff>
      <xdr:row>236</xdr:row>
      <xdr:rowOff>1124901</xdr:rowOff>
    </xdr:to>
    <xdr:pic>
      <xdr:nvPicPr>
        <xdr:cNvPr id="4508" name="Picture 2460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322885" y="175186731"/>
          <a:ext cx="962967" cy="11249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128535</xdr:colOff>
      <xdr:row>264</xdr:row>
      <xdr:rowOff>186523</xdr:rowOff>
    </xdr:from>
    <xdr:to>
      <xdr:col>4</xdr:col>
      <xdr:colOff>1166760</xdr:colOff>
      <xdr:row>264</xdr:row>
      <xdr:rowOff>915378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273480" y="207758254"/>
          <a:ext cx="1038225" cy="72885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159</xdr:row>
      <xdr:rowOff>142875</xdr:rowOff>
    </xdr:from>
    <xdr:to>
      <xdr:col>4</xdr:col>
      <xdr:colOff>1257701</xdr:colOff>
      <xdr:row>159</xdr:row>
      <xdr:rowOff>1143000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173520" y="112621611"/>
          <a:ext cx="1229126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230275</xdr:colOff>
      <xdr:row>289</xdr:row>
      <xdr:rowOff>136072</xdr:rowOff>
    </xdr:from>
    <xdr:to>
      <xdr:col>4</xdr:col>
      <xdr:colOff>887500</xdr:colOff>
      <xdr:row>289</xdr:row>
      <xdr:rowOff>821872</xdr:rowOff>
    </xdr:to>
    <xdr:pic>
      <xdr:nvPicPr>
        <xdr:cNvPr id="243" name="Picture 2922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375220" y="216824588"/>
          <a:ext cx="65722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376814</xdr:colOff>
      <xdr:row>290</xdr:row>
      <xdr:rowOff>167473</xdr:rowOff>
    </xdr:from>
    <xdr:to>
      <xdr:col>4</xdr:col>
      <xdr:colOff>623345</xdr:colOff>
      <xdr:row>290</xdr:row>
      <xdr:rowOff>816429</xdr:rowOff>
    </xdr:to>
    <xdr:pic>
      <xdr:nvPicPr>
        <xdr:cNvPr id="5203" name="Picture 3155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521759" y="216678050"/>
          <a:ext cx="246531" cy="6489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104776</xdr:colOff>
      <xdr:row>268</xdr:row>
      <xdr:rowOff>142875</xdr:rowOff>
    </xdr:from>
    <xdr:to>
      <xdr:col>4</xdr:col>
      <xdr:colOff>1195283</xdr:colOff>
      <xdr:row>268</xdr:row>
      <xdr:rowOff>800100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4249721" y="203946474"/>
          <a:ext cx="1090507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268</xdr:row>
      <xdr:rowOff>142875</xdr:rowOff>
    </xdr:from>
    <xdr:to>
      <xdr:col>4</xdr:col>
      <xdr:colOff>1195283</xdr:colOff>
      <xdr:row>268</xdr:row>
      <xdr:rowOff>800100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4249721" y="203946474"/>
          <a:ext cx="1090507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130</xdr:row>
      <xdr:rowOff>95250</xdr:rowOff>
    </xdr:from>
    <xdr:to>
      <xdr:col>4</xdr:col>
      <xdr:colOff>1019066</xdr:colOff>
      <xdr:row>130</xdr:row>
      <xdr:rowOff>742869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287820" y="94298547"/>
          <a:ext cx="876191" cy="6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188406</xdr:colOff>
      <xdr:row>131</xdr:row>
      <xdr:rowOff>136071</xdr:rowOff>
    </xdr:from>
    <xdr:to>
      <xdr:col>4</xdr:col>
      <xdr:colOff>1045656</xdr:colOff>
      <xdr:row>131</xdr:row>
      <xdr:rowOff>669471</xdr:rowOff>
    </xdr:to>
    <xdr:pic>
      <xdr:nvPicPr>
        <xdr:cNvPr id="25" name="Picture 2229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333351" y="94454505"/>
          <a:ext cx="85725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171450</xdr:colOff>
      <xdr:row>195</xdr:row>
      <xdr:rowOff>247650</xdr:rowOff>
    </xdr:from>
    <xdr:to>
      <xdr:col>4</xdr:col>
      <xdr:colOff>957902</xdr:colOff>
      <xdr:row>195</xdr:row>
      <xdr:rowOff>936558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4314825" y="158143575"/>
          <a:ext cx="786452" cy="688908"/>
        </a:xfrm>
        <a:prstGeom prst="rect">
          <a:avLst/>
        </a:prstGeom>
      </xdr:spPr>
    </xdr:pic>
    <xdr:clientData/>
  </xdr:twoCellAnchor>
  <xdr:twoCellAnchor editAs="oneCell">
    <xdr:from>
      <xdr:col>4</xdr:col>
      <xdr:colOff>62802</xdr:colOff>
      <xdr:row>213</xdr:row>
      <xdr:rowOff>62802</xdr:rowOff>
    </xdr:from>
    <xdr:to>
      <xdr:col>4</xdr:col>
      <xdr:colOff>1196277</xdr:colOff>
      <xdr:row>213</xdr:row>
      <xdr:rowOff>824802</xdr:rowOff>
    </xdr:to>
    <xdr:pic>
      <xdr:nvPicPr>
        <xdr:cNvPr id="4984" name="Picture 2936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207747" y="159685055"/>
          <a:ext cx="1133475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83736</xdr:colOff>
      <xdr:row>142</xdr:row>
      <xdr:rowOff>125604</xdr:rowOff>
    </xdr:from>
    <xdr:to>
      <xdr:col>4</xdr:col>
      <xdr:colOff>1128345</xdr:colOff>
      <xdr:row>142</xdr:row>
      <xdr:rowOff>610855</xdr:rowOff>
    </xdr:to>
    <xdr:pic>
      <xdr:nvPicPr>
        <xdr:cNvPr id="4513" name="Picture 2465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228681" y="98861126"/>
          <a:ext cx="1044609" cy="4852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211</xdr:row>
      <xdr:rowOff>190500</xdr:rowOff>
    </xdr:from>
    <xdr:to>
      <xdr:col>4</xdr:col>
      <xdr:colOff>876300</xdr:colOff>
      <xdr:row>211</xdr:row>
      <xdr:rowOff>1056498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4497370" y="161801489"/>
          <a:ext cx="523875" cy="865998"/>
        </a:xfrm>
        <a:prstGeom prst="rect">
          <a:avLst/>
        </a:prstGeom>
      </xdr:spPr>
    </xdr:pic>
    <xdr:clientData/>
  </xdr:twoCellAnchor>
  <xdr:twoCellAnchor editAs="oneCell">
    <xdr:from>
      <xdr:col>4</xdr:col>
      <xdr:colOff>115137</xdr:colOff>
      <xdr:row>212</xdr:row>
      <xdr:rowOff>157005</xdr:rowOff>
    </xdr:from>
    <xdr:to>
      <xdr:col>4</xdr:col>
      <xdr:colOff>1191462</xdr:colOff>
      <xdr:row>212</xdr:row>
      <xdr:rowOff>833280</xdr:rowOff>
    </xdr:to>
    <xdr:pic>
      <xdr:nvPicPr>
        <xdr:cNvPr id="4515" name="Picture 246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260082" y="162102939"/>
          <a:ext cx="1076325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219807</xdr:colOff>
      <xdr:row>196</xdr:row>
      <xdr:rowOff>136072</xdr:rowOff>
    </xdr:from>
    <xdr:to>
      <xdr:col>4</xdr:col>
      <xdr:colOff>1029432</xdr:colOff>
      <xdr:row>197</xdr:row>
      <xdr:rowOff>1250499</xdr:rowOff>
    </xdr:to>
    <xdr:pic>
      <xdr:nvPicPr>
        <xdr:cNvPr id="5234" name="Picture 3186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364752" y="145439424"/>
          <a:ext cx="809625" cy="24228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366346</xdr:colOff>
      <xdr:row>281</xdr:row>
      <xdr:rowOff>31402</xdr:rowOff>
    </xdr:from>
    <xdr:to>
      <xdr:col>4</xdr:col>
      <xdr:colOff>918796</xdr:colOff>
      <xdr:row>281</xdr:row>
      <xdr:rowOff>860077</xdr:rowOff>
    </xdr:to>
    <xdr:pic>
      <xdr:nvPicPr>
        <xdr:cNvPr id="248" name="Picture 2445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511291" y="221513820"/>
          <a:ext cx="552450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104670</xdr:colOff>
      <xdr:row>274</xdr:row>
      <xdr:rowOff>31401</xdr:rowOff>
    </xdr:from>
    <xdr:to>
      <xdr:col>4</xdr:col>
      <xdr:colOff>1200045</xdr:colOff>
      <xdr:row>274</xdr:row>
      <xdr:rowOff>812451</xdr:rowOff>
    </xdr:to>
    <xdr:pic>
      <xdr:nvPicPr>
        <xdr:cNvPr id="3" name="Picture 2229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249615" y="210774643"/>
          <a:ext cx="10953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167472</xdr:colOff>
      <xdr:row>273</xdr:row>
      <xdr:rowOff>62804</xdr:rowOff>
    </xdr:from>
    <xdr:to>
      <xdr:col>4</xdr:col>
      <xdr:colOff>1130439</xdr:colOff>
      <xdr:row>273</xdr:row>
      <xdr:rowOff>866076</xdr:rowOff>
    </xdr:to>
    <xdr:pic>
      <xdr:nvPicPr>
        <xdr:cNvPr id="9" name="Picture 2230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312417" y="209905881"/>
          <a:ext cx="962967" cy="8032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157006</xdr:colOff>
      <xdr:row>272</xdr:row>
      <xdr:rowOff>73269</xdr:rowOff>
    </xdr:from>
    <xdr:to>
      <xdr:col>4</xdr:col>
      <xdr:colOff>1185706</xdr:colOff>
      <xdr:row>272</xdr:row>
      <xdr:rowOff>844794</xdr:rowOff>
    </xdr:to>
    <xdr:pic>
      <xdr:nvPicPr>
        <xdr:cNvPr id="4279" name="Picture 2231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301951" y="209016181"/>
          <a:ext cx="1028700" cy="77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190500</xdr:colOff>
      <xdr:row>115</xdr:row>
      <xdr:rowOff>9525</xdr:rowOff>
    </xdr:from>
    <xdr:to>
      <xdr:col>4</xdr:col>
      <xdr:colOff>1095262</xdr:colOff>
      <xdr:row>115</xdr:row>
      <xdr:rowOff>733335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4335445" y="83013096"/>
          <a:ext cx="904762" cy="7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57</xdr:row>
      <xdr:rowOff>85725</xdr:rowOff>
    </xdr:from>
    <xdr:to>
      <xdr:col>4</xdr:col>
      <xdr:colOff>819150</xdr:colOff>
      <xdr:row>57</xdr:row>
      <xdr:rowOff>723900</xdr:rowOff>
    </xdr:to>
    <xdr:pic>
      <xdr:nvPicPr>
        <xdr:cNvPr id="25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459270" y="36835478"/>
          <a:ext cx="504825" cy="63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85724</xdr:colOff>
      <xdr:row>73</xdr:row>
      <xdr:rowOff>85725</xdr:rowOff>
    </xdr:from>
    <xdr:to>
      <xdr:col>4</xdr:col>
      <xdr:colOff>1226653</xdr:colOff>
      <xdr:row>73</xdr:row>
      <xdr:rowOff>914400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4230669" y="48935368"/>
          <a:ext cx="1140929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2</xdr:colOff>
      <xdr:row>10</xdr:row>
      <xdr:rowOff>145297</xdr:rowOff>
    </xdr:from>
    <xdr:to>
      <xdr:col>5</xdr:col>
      <xdr:colOff>47625</xdr:colOff>
      <xdr:row>10</xdr:row>
      <xdr:rowOff>469878</xdr:rowOff>
    </xdr:to>
    <xdr:pic>
      <xdr:nvPicPr>
        <xdr:cNvPr id="5003" name="Picture 2955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43377" y="5307847"/>
          <a:ext cx="1314448" cy="3245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188407</xdr:colOff>
      <xdr:row>247</xdr:row>
      <xdr:rowOff>41867</xdr:rowOff>
    </xdr:from>
    <xdr:to>
      <xdr:col>4</xdr:col>
      <xdr:colOff>1112236</xdr:colOff>
      <xdr:row>247</xdr:row>
      <xdr:rowOff>542087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333352" y="197073296"/>
          <a:ext cx="923829" cy="500220"/>
        </a:xfrm>
        <a:prstGeom prst="rect">
          <a:avLst/>
        </a:prstGeom>
      </xdr:spPr>
    </xdr:pic>
    <xdr:clientData/>
  </xdr:twoCellAnchor>
  <xdr:twoCellAnchor editAs="oneCell">
    <xdr:from>
      <xdr:col>4</xdr:col>
      <xdr:colOff>62802</xdr:colOff>
      <xdr:row>248</xdr:row>
      <xdr:rowOff>1</xdr:rowOff>
    </xdr:from>
    <xdr:to>
      <xdr:col>5</xdr:col>
      <xdr:colOff>51952</xdr:colOff>
      <xdr:row>249</xdr:row>
      <xdr:rowOff>20523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207747" y="197617583"/>
          <a:ext cx="1255661" cy="543874"/>
        </a:xfrm>
        <a:prstGeom prst="rect">
          <a:avLst/>
        </a:prstGeom>
      </xdr:spPr>
    </xdr:pic>
    <xdr:clientData/>
  </xdr:twoCellAnchor>
  <xdr:twoCellAnchor editAs="oneCell">
    <xdr:from>
      <xdr:col>4</xdr:col>
      <xdr:colOff>355879</xdr:colOff>
      <xdr:row>55</xdr:row>
      <xdr:rowOff>83736</xdr:rowOff>
    </xdr:from>
    <xdr:to>
      <xdr:col>4</xdr:col>
      <xdr:colOff>832129</xdr:colOff>
      <xdr:row>55</xdr:row>
      <xdr:rowOff>760011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500824" y="36854423"/>
          <a:ext cx="476250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177941</xdr:colOff>
      <xdr:row>263</xdr:row>
      <xdr:rowOff>219809</xdr:rowOff>
    </xdr:from>
    <xdr:to>
      <xdr:col>4</xdr:col>
      <xdr:colOff>1203710</xdr:colOff>
      <xdr:row>263</xdr:row>
      <xdr:rowOff>847205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322886" y="206713435"/>
          <a:ext cx="1025769" cy="6273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209340</xdr:colOff>
      <xdr:row>70</xdr:row>
      <xdr:rowOff>136071</xdr:rowOff>
    </xdr:from>
    <xdr:to>
      <xdr:col>4</xdr:col>
      <xdr:colOff>952290</xdr:colOff>
      <xdr:row>70</xdr:row>
      <xdr:rowOff>850446</xdr:rowOff>
    </xdr:to>
    <xdr:pic>
      <xdr:nvPicPr>
        <xdr:cNvPr id="256" name="Picture 2469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354285" y="47331923"/>
          <a:ext cx="742950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209340</xdr:colOff>
      <xdr:row>70</xdr:row>
      <xdr:rowOff>136071</xdr:rowOff>
    </xdr:from>
    <xdr:to>
      <xdr:col>4</xdr:col>
      <xdr:colOff>952290</xdr:colOff>
      <xdr:row>70</xdr:row>
      <xdr:rowOff>850446</xdr:rowOff>
    </xdr:to>
    <xdr:pic>
      <xdr:nvPicPr>
        <xdr:cNvPr id="257" name="Picture 2469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354285" y="47331923"/>
          <a:ext cx="742950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198874</xdr:colOff>
      <xdr:row>71</xdr:row>
      <xdr:rowOff>50936</xdr:rowOff>
    </xdr:from>
    <xdr:to>
      <xdr:col>4</xdr:col>
      <xdr:colOff>983901</xdr:colOff>
      <xdr:row>71</xdr:row>
      <xdr:rowOff>934864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4343819" y="47142117"/>
          <a:ext cx="785027" cy="883928"/>
        </a:xfrm>
        <a:prstGeom prst="rect">
          <a:avLst/>
        </a:prstGeom>
      </xdr:spPr>
    </xdr:pic>
    <xdr:clientData/>
  </xdr:twoCellAnchor>
  <xdr:twoCellAnchor editAs="oneCell">
    <xdr:from>
      <xdr:col>4</xdr:col>
      <xdr:colOff>52337</xdr:colOff>
      <xdr:row>240</xdr:row>
      <xdr:rowOff>10467</xdr:rowOff>
    </xdr:from>
    <xdr:to>
      <xdr:col>4</xdr:col>
      <xdr:colOff>1258765</xdr:colOff>
      <xdr:row>241</xdr:row>
      <xdr:rowOff>20932</xdr:rowOff>
    </xdr:to>
    <xdr:pic>
      <xdr:nvPicPr>
        <xdr:cNvPr id="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197282" y="191190824"/>
          <a:ext cx="1206428" cy="9210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302916</xdr:colOff>
      <xdr:row>13</xdr:row>
      <xdr:rowOff>216144</xdr:rowOff>
    </xdr:from>
    <xdr:to>
      <xdr:col>4</xdr:col>
      <xdr:colOff>931566</xdr:colOff>
      <xdr:row>13</xdr:row>
      <xdr:rowOff>854319</xdr:rowOff>
    </xdr:to>
    <xdr:pic>
      <xdr:nvPicPr>
        <xdr:cNvPr id="25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447861" y="6820842"/>
          <a:ext cx="628650" cy="63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20934</xdr:colOff>
      <xdr:row>14</xdr:row>
      <xdr:rowOff>73267</xdr:rowOff>
    </xdr:from>
    <xdr:to>
      <xdr:col>4</xdr:col>
      <xdr:colOff>1220400</xdr:colOff>
      <xdr:row>14</xdr:row>
      <xdr:rowOff>910630</xdr:rowOff>
    </xdr:to>
    <xdr:pic>
      <xdr:nvPicPr>
        <xdr:cNvPr id="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165879" y="6845437"/>
          <a:ext cx="1199466" cy="837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314011</xdr:colOff>
      <xdr:row>285</xdr:row>
      <xdr:rowOff>62804</xdr:rowOff>
    </xdr:from>
    <xdr:to>
      <xdr:col>4</xdr:col>
      <xdr:colOff>884370</xdr:colOff>
      <xdr:row>285</xdr:row>
      <xdr:rowOff>1099039</xdr:rowOff>
    </xdr:to>
    <xdr:pic>
      <xdr:nvPicPr>
        <xdr:cNvPr id="258" name="Picture 2449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458956" y="229615304"/>
          <a:ext cx="570359" cy="10362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133351</xdr:colOff>
      <xdr:row>31</xdr:row>
      <xdr:rowOff>171450</xdr:rowOff>
    </xdr:from>
    <xdr:to>
      <xdr:col>4</xdr:col>
      <xdr:colOff>1181101</xdr:colOff>
      <xdr:row>31</xdr:row>
      <xdr:rowOff>808482</xdr:rowOff>
    </xdr:to>
    <xdr:pic>
      <xdr:nvPicPr>
        <xdr:cNvPr id="2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278296" y="21932412"/>
          <a:ext cx="1047750" cy="6370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261676</xdr:colOff>
      <xdr:row>293</xdr:row>
      <xdr:rowOff>31401</xdr:rowOff>
    </xdr:from>
    <xdr:to>
      <xdr:col>4</xdr:col>
      <xdr:colOff>1147501</xdr:colOff>
      <xdr:row>293</xdr:row>
      <xdr:rowOff>717201</xdr:rowOff>
    </xdr:to>
    <xdr:pic>
      <xdr:nvPicPr>
        <xdr:cNvPr id="3051" name="Picture 1003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406621" y="234597610"/>
          <a:ext cx="88582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272143</xdr:colOff>
      <xdr:row>198</xdr:row>
      <xdr:rowOff>230275</xdr:rowOff>
    </xdr:from>
    <xdr:to>
      <xdr:col>4</xdr:col>
      <xdr:colOff>1062718</xdr:colOff>
      <xdr:row>200</xdr:row>
      <xdr:rowOff>825220</xdr:rowOff>
    </xdr:to>
    <xdr:pic>
      <xdr:nvPicPr>
        <xdr:cNvPr id="261" name="Picture 318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417088" y="149657638"/>
          <a:ext cx="790575" cy="2489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209341</xdr:colOff>
      <xdr:row>302</xdr:row>
      <xdr:rowOff>20932</xdr:rowOff>
    </xdr:from>
    <xdr:to>
      <xdr:col>4</xdr:col>
      <xdr:colOff>1028491</xdr:colOff>
      <xdr:row>303</xdr:row>
      <xdr:rowOff>301451</xdr:rowOff>
    </xdr:to>
    <xdr:pic>
      <xdr:nvPicPr>
        <xdr:cNvPr id="26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354286" y="240218405"/>
          <a:ext cx="81915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428625</xdr:colOff>
      <xdr:row>42</xdr:row>
      <xdr:rowOff>57150</xdr:rowOff>
    </xdr:from>
    <xdr:to>
      <xdr:col>4</xdr:col>
      <xdr:colOff>1000125</xdr:colOff>
      <xdr:row>42</xdr:row>
      <xdr:rowOff>800100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573570" y="32358414"/>
          <a:ext cx="571500" cy="74295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47</xdr:row>
      <xdr:rowOff>171450</xdr:rowOff>
    </xdr:from>
    <xdr:to>
      <xdr:col>4</xdr:col>
      <xdr:colOff>855382</xdr:colOff>
      <xdr:row>47</xdr:row>
      <xdr:rowOff>842068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573570" y="37214280"/>
          <a:ext cx="426757" cy="670618"/>
        </a:xfrm>
        <a:prstGeom prst="rect">
          <a:avLst/>
        </a:prstGeom>
      </xdr:spPr>
    </xdr:pic>
    <xdr:clientData/>
  </xdr:twoCellAnchor>
  <xdr:twoCellAnchor editAs="oneCell">
    <xdr:from>
      <xdr:col>4</xdr:col>
      <xdr:colOff>157005</xdr:colOff>
      <xdr:row>292</xdr:row>
      <xdr:rowOff>83736</xdr:rowOff>
    </xdr:from>
    <xdr:to>
      <xdr:col>4</xdr:col>
      <xdr:colOff>1071405</xdr:colOff>
      <xdr:row>292</xdr:row>
      <xdr:rowOff>712386</xdr:rowOff>
    </xdr:to>
    <xdr:pic>
      <xdr:nvPicPr>
        <xdr:cNvPr id="2551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301950" y="240155604"/>
          <a:ext cx="914400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293077</xdr:colOff>
      <xdr:row>87</xdr:row>
      <xdr:rowOff>125605</xdr:rowOff>
    </xdr:from>
    <xdr:to>
      <xdr:col>4</xdr:col>
      <xdr:colOff>788377</xdr:colOff>
      <xdr:row>87</xdr:row>
      <xdr:rowOff>811405</xdr:rowOff>
    </xdr:to>
    <xdr:pic>
      <xdr:nvPicPr>
        <xdr:cNvPr id="268" name="Picture 2230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438022" y="68339259"/>
          <a:ext cx="49530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638490</xdr:colOff>
      <xdr:row>0</xdr:row>
      <xdr:rowOff>0</xdr:rowOff>
    </xdr:from>
    <xdr:ext cx="3830933" cy="753625"/>
    <xdr:sp macro="" textlink="">
      <xdr:nvSpPr>
        <xdr:cNvPr id="272" name="Прямоугольник 271">
          <a:hlinkClick xmlns:r="http://schemas.openxmlformats.org/officeDocument/2006/relationships" r:id="rId182"/>
        </xdr:cNvPr>
        <xdr:cNvSpPr/>
      </xdr:nvSpPr>
      <xdr:spPr>
        <a:xfrm>
          <a:off x="8101485" y="0"/>
          <a:ext cx="3830933" cy="75362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35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terra812.ru</a:t>
          </a:r>
        </a:p>
        <a:p>
          <a:pPr algn="ctr"/>
          <a:endParaRPr lang="ru-RU" sz="5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62801</xdr:colOff>
      <xdr:row>58</xdr:row>
      <xdr:rowOff>289089</xdr:rowOff>
    </xdr:from>
    <xdr:to>
      <xdr:col>4</xdr:col>
      <xdr:colOff>1214175</xdr:colOff>
      <xdr:row>58</xdr:row>
      <xdr:rowOff>616089</xdr:rowOff>
    </xdr:to>
    <xdr:pic>
      <xdr:nvPicPr>
        <xdr:cNvPr id="45" name="Picture 765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207746" y="44355298"/>
          <a:ext cx="1151374" cy="327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73269</xdr:colOff>
      <xdr:row>295</xdr:row>
      <xdr:rowOff>177939</xdr:rowOff>
    </xdr:from>
    <xdr:to>
      <xdr:col>4</xdr:col>
      <xdr:colOff>1054344</xdr:colOff>
      <xdr:row>295</xdr:row>
      <xdr:rowOff>882789</xdr:rowOff>
    </xdr:to>
    <xdr:pic>
      <xdr:nvPicPr>
        <xdr:cNvPr id="273" name="Picture 2452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218214" y="247021977"/>
          <a:ext cx="981075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20935</xdr:colOff>
      <xdr:row>296</xdr:row>
      <xdr:rowOff>20935</xdr:rowOff>
    </xdr:from>
    <xdr:to>
      <xdr:col>4</xdr:col>
      <xdr:colOff>1161842</xdr:colOff>
      <xdr:row>296</xdr:row>
      <xdr:rowOff>1018961</xdr:rowOff>
    </xdr:to>
    <xdr:pic>
      <xdr:nvPicPr>
        <xdr:cNvPr id="274" name="Picture 2453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165880" y="247775605"/>
          <a:ext cx="1140907" cy="998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219809</xdr:colOff>
      <xdr:row>270</xdr:row>
      <xdr:rowOff>62802</xdr:rowOff>
    </xdr:from>
    <xdr:to>
      <xdr:col>4</xdr:col>
      <xdr:colOff>1130441</xdr:colOff>
      <xdr:row>270</xdr:row>
      <xdr:rowOff>855584</xdr:rowOff>
    </xdr:to>
    <xdr:pic>
      <xdr:nvPicPr>
        <xdr:cNvPr id="4102" name="Picture 1030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364754" y="225229615"/>
          <a:ext cx="910632" cy="7927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324479</xdr:colOff>
      <xdr:row>298</xdr:row>
      <xdr:rowOff>41868</xdr:rowOff>
    </xdr:from>
    <xdr:to>
      <xdr:col>4</xdr:col>
      <xdr:colOff>1057171</xdr:colOff>
      <xdr:row>298</xdr:row>
      <xdr:rowOff>1126752</xdr:rowOff>
    </xdr:to>
    <xdr:pic>
      <xdr:nvPicPr>
        <xdr:cNvPr id="2552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469424" y="249083983"/>
          <a:ext cx="732692" cy="1084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94203</xdr:colOff>
      <xdr:row>249</xdr:row>
      <xdr:rowOff>94203</xdr:rowOff>
    </xdr:from>
    <xdr:to>
      <xdr:col>4</xdr:col>
      <xdr:colOff>1203853</xdr:colOff>
      <xdr:row>249</xdr:row>
      <xdr:rowOff>753626</xdr:rowOff>
    </xdr:to>
    <xdr:pic>
      <xdr:nvPicPr>
        <xdr:cNvPr id="276" name="Рисунок 275" descr="Снимок111.PN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4239148" y="209958214"/>
          <a:ext cx="1109650" cy="65942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5</xdr:col>
      <xdr:colOff>59328</xdr:colOff>
      <xdr:row>250</xdr:row>
      <xdr:rowOff>753626</xdr:rowOff>
    </xdr:to>
    <xdr:pic>
      <xdr:nvPicPr>
        <xdr:cNvPr id="2817" name="Picture 769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144945" y="210136154"/>
          <a:ext cx="1325839" cy="7536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67846</xdr:colOff>
      <xdr:row>266</xdr:row>
      <xdr:rowOff>153238</xdr:rowOff>
    </xdr:from>
    <xdr:to>
      <xdr:col>4</xdr:col>
      <xdr:colOff>1189155</xdr:colOff>
      <xdr:row>266</xdr:row>
      <xdr:rowOff>774562</xdr:rowOff>
    </xdr:to>
    <xdr:pic>
      <xdr:nvPicPr>
        <xdr:cNvPr id="2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212791" y="224472222"/>
          <a:ext cx="1121309" cy="621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83736</xdr:colOff>
      <xdr:row>59</xdr:row>
      <xdr:rowOff>0</xdr:rowOff>
    </xdr:from>
    <xdr:to>
      <xdr:col>4</xdr:col>
      <xdr:colOff>1179111</xdr:colOff>
      <xdr:row>60</xdr:row>
      <xdr:rowOff>9525</xdr:rowOff>
    </xdr:to>
    <xdr:pic>
      <xdr:nvPicPr>
        <xdr:cNvPr id="5939" name="Picture 1843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228681" y="44882637"/>
          <a:ext cx="1095375" cy="8259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293078</xdr:colOff>
      <xdr:row>7</xdr:row>
      <xdr:rowOff>40600</xdr:rowOff>
    </xdr:from>
    <xdr:to>
      <xdr:col>4</xdr:col>
      <xdr:colOff>805961</xdr:colOff>
      <xdr:row>7</xdr:row>
      <xdr:rowOff>873788</xdr:rowOff>
    </xdr:to>
    <xdr:pic>
      <xdr:nvPicPr>
        <xdr:cNvPr id="278" name="Picture 2230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438023" y="3557523"/>
          <a:ext cx="512883" cy="8331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345412</xdr:colOff>
      <xdr:row>7</xdr:row>
      <xdr:rowOff>858297</xdr:rowOff>
    </xdr:from>
    <xdr:to>
      <xdr:col>4</xdr:col>
      <xdr:colOff>889698</xdr:colOff>
      <xdr:row>8</xdr:row>
      <xdr:rowOff>875367</xdr:rowOff>
    </xdr:to>
    <xdr:pic>
      <xdr:nvPicPr>
        <xdr:cNvPr id="2821" name="Picture 773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490357" y="3412253"/>
          <a:ext cx="544286" cy="9067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199921</xdr:colOff>
      <xdr:row>309</xdr:row>
      <xdr:rowOff>134687</xdr:rowOff>
    </xdr:from>
    <xdr:to>
      <xdr:col>4</xdr:col>
      <xdr:colOff>974481</xdr:colOff>
      <xdr:row>309</xdr:row>
      <xdr:rowOff>1068503</xdr:rowOff>
    </xdr:to>
    <xdr:pic>
      <xdr:nvPicPr>
        <xdr:cNvPr id="282" name="Рисунок 281" descr="Сним2к.PN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4343296" y="257433512"/>
          <a:ext cx="774560" cy="933816"/>
        </a:xfrm>
        <a:prstGeom prst="rect">
          <a:avLst/>
        </a:prstGeom>
      </xdr:spPr>
    </xdr:pic>
    <xdr:clientData/>
  </xdr:twoCellAnchor>
  <xdr:twoCellAnchor editAs="oneCell">
    <xdr:from>
      <xdr:col>3</xdr:col>
      <xdr:colOff>2208544</xdr:colOff>
      <xdr:row>310</xdr:row>
      <xdr:rowOff>73269</xdr:rowOff>
    </xdr:from>
    <xdr:to>
      <xdr:col>5</xdr:col>
      <xdr:colOff>48283</xdr:colOff>
      <xdr:row>310</xdr:row>
      <xdr:rowOff>1078104</xdr:rowOff>
    </xdr:to>
    <xdr:pic>
      <xdr:nvPicPr>
        <xdr:cNvPr id="283" name="Рисунок 282" descr="Снимок.PN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4082143" y="258472912"/>
          <a:ext cx="1377596" cy="1004835"/>
        </a:xfrm>
        <a:prstGeom prst="rect">
          <a:avLst/>
        </a:prstGeom>
      </xdr:spPr>
    </xdr:pic>
    <xdr:clientData/>
  </xdr:twoCellAnchor>
  <xdr:twoCellAnchor editAs="oneCell">
    <xdr:from>
      <xdr:col>4</xdr:col>
      <xdr:colOff>175952</xdr:colOff>
      <xdr:row>311</xdr:row>
      <xdr:rowOff>33286</xdr:rowOff>
    </xdr:from>
    <xdr:to>
      <xdr:col>4</xdr:col>
      <xdr:colOff>1065650</xdr:colOff>
      <xdr:row>311</xdr:row>
      <xdr:rowOff>1097598</xdr:rowOff>
    </xdr:to>
    <xdr:pic>
      <xdr:nvPicPr>
        <xdr:cNvPr id="284" name="Рисунок 283" descr="Снимо1к.PN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4319327" y="259599061"/>
          <a:ext cx="889698" cy="1064312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135</xdr:row>
      <xdr:rowOff>76200</xdr:rowOff>
    </xdr:from>
    <xdr:to>
      <xdr:col>4</xdr:col>
      <xdr:colOff>1066800</xdr:colOff>
      <xdr:row>135</xdr:row>
      <xdr:rowOff>701013</xdr:rowOff>
    </xdr:to>
    <xdr:pic>
      <xdr:nvPicPr>
        <xdr:cNvPr id="49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314825" y="109185075"/>
          <a:ext cx="895350" cy="6248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323850</xdr:colOff>
      <xdr:row>53</xdr:row>
      <xdr:rowOff>38100</xdr:rowOff>
    </xdr:from>
    <xdr:to>
      <xdr:col>4</xdr:col>
      <xdr:colOff>909566</xdr:colOff>
      <xdr:row>53</xdr:row>
      <xdr:rowOff>800100</xdr:rowOff>
    </xdr:to>
    <xdr:pic>
      <xdr:nvPicPr>
        <xdr:cNvPr id="51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467225" y="41586150"/>
          <a:ext cx="585716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333375</xdr:colOff>
      <xdr:row>52</xdr:row>
      <xdr:rowOff>47625</xdr:rowOff>
    </xdr:from>
    <xdr:to>
      <xdr:col>4</xdr:col>
      <xdr:colOff>942975</xdr:colOff>
      <xdr:row>53</xdr:row>
      <xdr:rowOff>19050</xdr:rowOff>
    </xdr:to>
    <xdr:pic>
      <xdr:nvPicPr>
        <xdr:cNvPr id="58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476750" y="40747950"/>
          <a:ext cx="60960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361952</xdr:colOff>
      <xdr:row>56</xdr:row>
      <xdr:rowOff>62675</xdr:rowOff>
    </xdr:from>
    <xdr:to>
      <xdr:col>4</xdr:col>
      <xdr:colOff>790575</xdr:colOff>
      <xdr:row>56</xdr:row>
      <xdr:rowOff>809624</xdr:rowOff>
    </xdr:to>
    <xdr:pic>
      <xdr:nvPicPr>
        <xdr:cNvPr id="62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505327" y="43306175"/>
          <a:ext cx="428623" cy="7469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186</xdr:row>
      <xdr:rowOff>142875</xdr:rowOff>
    </xdr:from>
    <xdr:to>
      <xdr:col>4</xdr:col>
      <xdr:colOff>1143000</xdr:colOff>
      <xdr:row>186</xdr:row>
      <xdr:rowOff>757670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238625" y="145837275"/>
          <a:ext cx="1047750" cy="61479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186</xdr:row>
      <xdr:rowOff>142875</xdr:rowOff>
    </xdr:from>
    <xdr:to>
      <xdr:col>4</xdr:col>
      <xdr:colOff>1143000</xdr:colOff>
      <xdr:row>186</xdr:row>
      <xdr:rowOff>757670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238625" y="144960975"/>
          <a:ext cx="1047750" cy="61479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184</xdr:row>
      <xdr:rowOff>142875</xdr:rowOff>
    </xdr:from>
    <xdr:to>
      <xdr:col>4</xdr:col>
      <xdr:colOff>1143000</xdr:colOff>
      <xdr:row>184</xdr:row>
      <xdr:rowOff>757670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238625" y="148513800"/>
          <a:ext cx="1047750" cy="61479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185</xdr:row>
      <xdr:rowOff>142875</xdr:rowOff>
    </xdr:from>
    <xdr:to>
      <xdr:col>4</xdr:col>
      <xdr:colOff>1143000</xdr:colOff>
      <xdr:row>185</xdr:row>
      <xdr:rowOff>757670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238625" y="149437725"/>
          <a:ext cx="1047750" cy="61479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183</xdr:row>
      <xdr:rowOff>142875</xdr:rowOff>
    </xdr:from>
    <xdr:to>
      <xdr:col>4</xdr:col>
      <xdr:colOff>1143000</xdr:colOff>
      <xdr:row>183</xdr:row>
      <xdr:rowOff>757670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238625" y="147589875"/>
          <a:ext cx="1047750" cy="61479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183</xdr:row>
      <xdr:rowOff>142875</xdr:rowOff>
    </xdr:from>
    <xdr:to>
      <xdr:col>4</xdr:col>
      <xdr:colOff>1143000</xdr:colOff>
      <xdr:row>183</xdr:row>
      <xdr:rowOff>757670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238625" y="147589875"/>
          <a:ext cx="1047750" cy="61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101135</xdr:colOff>
      <xdr:row>118</xdr:row>
      <xdr:rowOff>192385</xdr:rowOff>
    </xdr:from>
    <xdr:to>
      <xdr:col>4</xdr:col>
      <xdr:colOff>1182775</xdr:colOff>
      <xdr:row>118</xdr:row>
      <xdr:rowOff>701894</xdr:rowOff>
    </xdr:to>
    <xdr:pic>
      <xdr:nvPicPr>
        <xdr:cNvPr id="28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244510" y="98842810"/>
          <a:ext cx="1081640" cy="5095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161925</xdr:colOff>
      <xdr:row>120</xdr:row>
      <xdr:rowOff>161925</xdr:rowOff>
    </xdr:from>
    <xdr:to>
      <xdr:col>4</xdr:col>
      <xdr:colOff>1019175</xdr:colOff>
      <xdr:row>120</xdr:row>
      <xdr:rowOff>714375</xdr:rowOff>
    </xdr:to>
    <xdr:pic>
      <xdr:nvPicPr>
        <xdr:cNvPr id="43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305300" y="98945700"/>
          <a:ext cx="857250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76200</xdr:colOff>
      <xdr:row>136</xdr:row>
      <xdr:rowOff>85725</xdr:rowOff>
    </xdr:from>
    <xdr:to>
      <xdr:col>4</xdr:col>
      <xdr:colOff>1238105</xdr:colOff>
      <xdr:row>136</xdr:row>
      <xdr:rowOff>714296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4219575" y="111623475"/>
          <a:ext cx="1161905" cy="6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137</xdr:row>
      <xdr:rowOff>38101</xdr:rowOff>
    </xdr:from>
    <xdr:to>
      <xdr:col>4</xdr:col>
      <xdr:colOff>1038225</xdr:colOff>
      <xdr:row>137</xdr:row>
      <xdr:rowOff>687521</xdr:rowOff>
    </xdr:to>
    <xdr:pic>
      <xdr:nvPicPr>
        <xdr:cNvPr id="3111" name="Picture 1063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448175" y="111575851"/>
          <a:ext cx="733425" cy="649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282610</xdr:colOff>
      <xdr:row>74</xdr:row>
      <xdr:rowOff>209340</xdr:rowOff>
    </xdr:from>
    <xdr:to>
      <xdr:col>4</xdr:col>
      <xdr:colOff>1111285</xdr:colOff>
      <xdr:row>74</xdr:row>
      <xdr:rowOff>866565</xdr:rowOff>
    </xdr:to>
    <xdr:pic>
      <xdr:nvPicPr>
        <xdr:cNvPr id="291" name="Picture 2230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425985" y="60140640"/>
          <a:ext cx="828675" cy="657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276225</xdr:colOff>
      <xdr:row>89</xdr:row>
      <xdr:rowOff>19051</xdr:rowOff>
    </xdr:from>
    <xdr:to>
      <xdr:col>4</xdr:col>
      <xdr:colOff>914400</xdr:colOff>
      <xdr:row>89</xdr:row>
      <xdr:rowOff>986101</xdr:rowOff>
    </xdr:to>
    <xdr:pic>
      <xdr:nvPicPr>
        <xdr:cNvPr id="63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419600" y="72932926"/>
          <a:ext cx="638175" cy="967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47626</xdr:colOff>
      <xdr:row>88</xdr:row>
      <xdr:rowOff>104775</xdr:rowOff>
    </xdr:from>
    <xdr:to>
      <xdr:col>4</xdr:col>
      <xdr:colOff>564169</xdr:colOff>
      <xdr:row>88</xdr:row>
      <xdr:rowOff>844976</xdr:rowOff>
    </xdr:to>
    <xdr:pic>
      <xdr:nvPicPr>
        <xdr:cNvPr id="2835" name="Picture 787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191001" y="72009000"/>
          <a:ext cx="516543" cy="7402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619126</xdr:colOff>
      <xdr:row>88</xdr:row>
      <xdr:rowOff>95251</xdr:rowOff>
    </xdr:from>
    <xdr:to>
      <xdr:col>4</xdr:col>
      <xdr:colOff>1209676</xdr:colOff>
      <xdr:row>88</xdr:row>
      <xdr:rowOff>807075</xdr:rowOff>
    </xdr:to>
    <xdr:pic>
      <xdr:nvPicPr>
        <xdr:cNvPr id="2836" name="Picture 788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762501" y="71999476"/>
          <a:ext cx="590550" cy="7118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76200</xdr:colOff>
      <xdr:row>269</xdr:row>
      <xdr:rowOff>238125</xdr:rowOff>
    </xdr:from>
    <xdr:to>
      <xdr:col>4</xdr:col>
      <xdr:colOff>1209675</xdr:colOff>
      <xdr:row>269</xdr:row>
      <xdr:rowOff>763606</xdr:rowOff>
    </xdr:to>
    <xdr:pic>
      <xdr:nvPicPr>
        <xdr:cNvPr id="11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219575" y="235210350"/>
          <a:ext cx="1133475" cy="5254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75</xdr:row>
      <xdr:rowOff>28575</xdr:rowOff>
    </xdr:from>
    <xdr:to>
      <xdr:col>4</xdr:col>
      <xdr:colOff>1181187</xdr:colOff>
      <xdr:row>75</xdr:row>
      <xdr:rowOff>923925</xdr:rowOff>
    </xdr:to>
    <xdr:pic>
      <xdr:nvPicPr>
        <xdr:cNvPr id="2656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191000" y="59959875"/>
          <a:ext cx="1133562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419101</xdr:colOff>
      <xdr:row>38</xdr:row>
      <xdr:rowOff>9526</xdr:rowOff>
    </xdr:from>
    <xdr:to>
      <xdr:col>4</xdr:col>
      <xdr:colOff>885825</xdr:colOff>
      <xdr:row>38</xdr:row>
      <xdr:rowOff>741726</xdr:rowOff>
    </xdr:to>
    <xdr:pic>
      <xdr:nvPicPr>
        <xdr:cNvPr id="2657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562476" y="28165426"/>
          <a:ext cx="466724" cy="732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247651</xdr:colOff>
      <xdr:row>173</xdr:row>
      <xdr:rowOff>47626</xdr:rowOff>
    </xdr:from>
    <xdr:to>
      <xdr:col>4</xdr:col>
      <xdr:colOff>1123951</xdr:colOff>
      <xdr:row>173</xdr:row>
      <xdr:rowOff>887244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4391026" y="142674976"/>
          <a:ext cx="876300" cy="83961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174</xdr:row>
      <xdr:rowOff>85725</xdr:rowOff>
    </xdr:from>
    <xdr:to>
      <xdr:col>4</xdr:col>
      <xdr:colOff>1152525</xdr:colOff>
      <xdr:row>174</xdr:row>
      <xdr:rowOff>847725</xdr:rowOff>
    </xdr:to>
    <xdr:pic>
      <xdr:nvPicPr>
        <xdr:cNvPr id="18" name="Picture 788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238625" y="142408275"/>
          <a:ext cx="1057275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66675</xdr:colOff>
      <xdr:row>91</xdr:row>
      <xdr:rowOff>247651</xdr:rowOff>
    </xdr:from>
    <xdr:to>
      <xdr:col>4</xdr:col>
      <xdr:colOff>1209675</xdr:colOff>
      <xdr:row>91</xdr:row>
      <xdr:rowOff>615399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4210050" y="75552301"/>
          <a:ext cx="1143000" cy="367748"/>
        </a:xfrm>
        <a:prstGeom prst="rect">
          <a:avLst/>
        </a:prstGeom>
      </xdr:spPr>
    </xdr:pic>
    <xdr:clientData/>
  </xdr:twoCellAnchor>
  <xdr:twoCellAnchor editAs="oneCell">
    <xdr:from>
      <xdr:col>4</xdr:col>
      <xdr:colOff>387281</xdr:colOff>
      <xdr:row>11</xdr:row>
      <xdr:rowOff>42941</xdr:rowOff>
    </xdr:from>
    <xdr:to>
      <xdr:col>4</xdr:col>
      <xdr:colOff>837363</xdr:colOff>
      <xdr:row>12</xdr:row>
      <xdr:rowOff>14548</xdr:rowOff>
    </xdr:to>
    <xdr:pic>
      <xdr:nvPicPr>
        <xdr:cNvPr id="294" name="Picture 2229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530656" y="6624716"/>
          <a:ext cx="450082" cy="8098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381000</xdr:colOff>
      <xdr:row>12</xdr:row>
      <xdr:rowOff>19051</xdr:rowOff>
    </xdr:from>
    <xdr:to>
      <xdr:col>4</xdr:col>
      <xdr:colOff>885825</xdr:colOff>
      <xdr:row>12</xdr:row>
      <xdr:rowOff>812347</xdr:rowOff>
    </xdr:to>
    <xdr:pic>
      <xdr:nvPicPr>
        <xdr:cNvPr id="2838" name="Picture 790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524375" y="6791326"/>
          <a:ext cx="504825" cy="7932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141</xdr:row>
      <xdr:rowOff>1</xdr:rowOff>
    </xdr:from>
    <xdr:to>
      <xdr:col>4</xdr:col>
      <xdr:colOff>1057275</xdr:colOff>
      <xdr:row>141</xdr:row>
      <xdr:rowOff>693836</xdr:rowOff>
    </xdr:to>
    <xdr:pic>
      <xdr:nvPicPr>
        <xdr:cNvPr id="3415" name="Picture 1367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143376" y="116128801"/>
          <a:ext cx="1057274" cy="6938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219075</xdr:colOff>
      <xdr:row>92</xdr:row>
      <xdr:rowOff>114301</xdr:rowOff>
    </xdr:from>
    <xdr:to>
      <xdr:col>4</xdr:col>
      <xdr:colOff>1171575</xdr:colOff>
      <xdr:row>92</xdr:row>
      <xdr:rowOff>735127</xdr:rowOff>
    </xdr:to>
    <xdr:pic>
      <xdr:nvPicPr>
        <xdr:cNvPr id="2659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362450" y="75980926"/>
          <a:ext cx="952500" cy="6208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4</xdr:col>
      <xdr:colOff>1228725</xdr:colOff>
      <xdr:row>76</xdr:row>
      <xdr:rowOff>972741</xdr:rowOff>
    </xdr:to>
    <xdr:pic>
      <xdr:nvPicPr>
        <xdr:cNvPr id="2658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143375" y="61007625"/>
          <a:ext cx="1228725" cy="9727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38101</xdr:colOff>
      <xdr:row>138</xdr:row>
      <xdr:rowOff>57151</xdr:rowOff>
    </xdr:from>
    <xdr:to>
      <xdr:col>4</xdr:col>
      <xdr:colOff>1219201</xdr:colOff>
      <xdr:row>138</xdr:row>
      <xdr:rowOff>683409</xdr:rowOff>
    </xdr:to>
    <xdr:pic>
      <xdr:nvPicPr>
        <xdr:cNvPr id="19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181476" y="115300126"/>
          <a:ext cx="1181100" cy="6262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115586</xdr:colOff>
      <xdr:row>286</xdr:row>
      <xdr:rowOff>136071</xdr:rowOff>
    </xdr:from>
    <xdr:to>
      <xdr:col>4</xdr:col>
      <xdr:colOff>1228805</xdr:colOff>
      <xdr:row>286</xdr:row>
      <xdr:rowOff>910241</xdr:rowOff>
    </xdr:to>
    <xdr:pic>
      <xdr:nvPicPr>
        <xdr:cNvPr id="295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 rot="16200000">
          <a:off x="4428486" y="254826971"/>
          <a:ext cx="774170" cy="11132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76200</xdr:colOff>
      <xdr:row>288</xdr:row>
      <xdr:rowOff>219076</xdr:rowOff>
    </xdr:from>
    <xdr:to>
      <xdr:col>4</xdr:col>
      <xdr:colOff>1171575</xdr:colOff>
      <xdr:row>288</xdr:row>
      <xdr:rowOff>846810</xdr:rowOff>
    </xdr:to>
    <xdr:pic>
      <xdr:nvPicPr>
        <xdr:cNvPr id="2842" name="Picture 794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219575" y="255079501"/>
          <a:ext cx="1095375" cy="6277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2152650</xdr:colOff>
      <xdr:row>287</xdr:row>
      <xdr:rowOff>161925</xdr:rowOff>
    </xdr:from>
    <xdr:to>
      <xdr:col>5</xdr:col>
      <xdr:colOff>83641</xdr:colOff>
      <xdr:row>287</xdr:row>
      <xdr:rowOff>904875</xdr:rowOff>
    </xdr:to>
    <xdr:pic>
      <xdr:nvPicPr>
        <xdr:cNvPr id="3429" name="Picture 1381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019550" y="255136650"/>
          <a:ext cx="1474291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133350</xdr:colOff>
      <xdr:row>102</xdr:row>
      <xdr:rowOff>76200</xdr:rowOff>
    </xdr:from>
    <xdr:to>
      <xdr:col>4</xdr:col>
      <xdr:colOff>1114302</xdr:colOff>
      <xdr:row>102</xdr:row>
      <xdr:rowOff>723819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4276725" y="91030425"/>
          <a:ext cx="980952" cy="6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103</xdr:row>
      <xdr:rowOff>9525</xdr:rowOff>
    </xdr:from>
    <xdr:to>
      <xdr:col>4</xdr:col>
      <xdr:colOff>1228725</xdr:colOff>
      <xdr:row>103</xdr:row>
      <xdr:rowOff>782609</xdr:rowOff>
    </xdr:to>
    <xdr:pic>
      <xdr:nvPicPr>
        <xdr:cNvPr id="4016" name="Picture 1968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90999" y="90516075"/>
          <a:ext cx="1181101" cy="7730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171450</xdr:colOff>
      <xdr:row>93</xdr:row>
      <xdr:rowOff>66675</xdr:rowOff>
    </xdr:from>
    <xdr:to>
      <xdr:col>4</xdr:col>
      <xdr:colOff>990600</xdr:colOff>
      <xdr:row>93</xdr:row>
      <xdr:rowOff>800719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4314825" y="78343125"/>
          <a:ext cx="819150" cy="73404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94</xdr:row>
      <xdr:rowOff>152164</xdr:rowOff>
    </xdr:from>
    <xdr:to>
      <xdr:col>4</xdr:col>
      <xdr:colOff>933450</xdr:colOff>
      <xdr:row>94</xdr:row>
      <xdr:rowOff>730753</xdr:rowOff>
    </xdr:to>
    <xdr:pic>
      <xdr:nvPicPr>
        <xdr:cNvPr id="4311" name="Picture 2263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391026" y="78428614"/>
          <a:ext cx="685799" cy="5785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400050</xdr:colOff>
      <xdr:row>18</xdr:row>
      <xdr:rowOff>155121</xdr:rowOff>
    </xdr:from>
    <xdr:to>
      <xdr:col>4</xdr:col>
      <xdr:colOff>847725</xdr:colOff>
      <xdr:row>18</xdr:row>
      <xdr:rowOff>783771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4543425" y="11975646"/>
          <a:ext cx="447675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323851</xdr:colOff>
      <xdr:row>20</xdr:row>
      <xdr:rowOff>66675</xdr:rowOff>
    </xdr:from>
    <xdr:to>
      <xdr:col>4</xdr:col>
      <xdr:colOff>1019175</xdr:colOff>
      <xdr:row>20</xdr:row>
      <xdr:rowOff>654390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4467226" y="13525500"/>
          <a:ext cx="695324" cy="58771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19</xdr:row>
      <xdr:rowOff>9525</xdr:rowOff>
    </xdr:from>
    <xdr:to>
      <xdr:col>4</xdr:col>
      <xdr:colOff>895350</xdr:colOff>
      <xdr:row>19</xdr:row>
      <xdr:rowOff>597240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4343401" y="12773025"/>
          <a:ext cx="695324" cy="587715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146</xdr:row>
      <xdr:rowOff>66675</xdr:rowOff>
    </xdr:from>
    <xdr:to>
      <xdr:col>4</xdr:col>
      <xdr:colOff>920115</xdr:colOff>
      <xdr:row>146</xdr:row>
      <xdr:rowOff>990600</xdr:rowOff>
    </xdr:to>
    <xdr:pic>
      <xdr:nvPicPr>
        <xdr:cNvPr id="3439" name="Picture 1391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410075" y="123520200"/>
          <a:ext cx="653415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66676</xdr:colOff>
      <xdr:row>229</xdr:row>
      <xdr:rowOff>238126</xdr:rowOff>
    </xdr:from>
    <xdr:to>
      <xdr:col>4</xdr:col>
      <xdr:colOff>1230046</xdr:colOff>
      <xdr:row>229</xdr:row>
      <xdr:rowOff>695326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4210051" y="198034276"/>
          <a:ext cx="1163370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70622</xdr:colOff>
      <xdr:row>224</xdr:row>
      <xdr:rowOff>276228</xdr:rowOff>
    </xdr:from>
    <xdr:to>
      <xdr:col>4</xdr:col>
      <xdr:colOff>1237038</xdr:colOff>
      <xdr:row>224</xdr:row>
      <xdr:rowOff>723902</xdr:rowOff>
    </xdr:to>
    <xdr:pic>
      <xdr:nvPicPr>
        <xdr:cNvPr id="3692" name="Picture 1644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 rot="16200000">
          <a:off x="4573368" y="193141007"/>
          <a:ext cx="447674" cy="11664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66676</xdr:colOff>
      <xdr:row>225</xdr:row>
      <xdr:rowOff>247651</xdr:rowOff>
    </xdr:from>
    <xdr:to>
      <xdr:col>4</xdr:col>
      <xdr:colOff>1146462</xdr:colOff>
      <xdr:row>225</xdr:row>
      <xdr:rowOff>662076</xdr:rowOff>
    </xdr:to>
    <xdr:pic>
      <xdr:nvPicPr>
        <xdr:cNvPr id="303" name="Picture 1644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 rot="16200000">
          <a:off x="4542731" y="194053521"/>
          <a:ext cx="414425" cy="10797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34084</xdr:colOff>
      <xdr:row>226</xdr:row>
      <xdr:rowOff>209553</xdr:rowOff>
    </xdr:from>
    <xdr:to>
      <xdr:col>4</xdr:col>
      <xdr:colOff>1213137</xdr:colOff>
      <xdr:row>226</xdr:row>
      <xdr:rowOff>662077</xdr:rowOff>
    </xdr:to>
    <xdr:pic>
      <xdr:nvPicPr>
        <xdr:cNvPr id="304" name="Picture 1644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 rot="16200000">
          <a:off x="4540724" y="194899238"/>
          <a:ext cx="452524" cy="11790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72185</xdr:colOff>
      <xdr:row>227</xdr:row>
      <xdr:rowOff>161929</xdr:rowOff>
    </xdr:from>
    <xdr:to>
      <xdr:col>4</xdr:col>
      <xdr:colOff>1251238</xdr:colOff>
      <xdr:row>227</xdr:row>
      <xdr:rowOff>614453</xdr:rowOff>
    </xdr:to>
    <xdr:pic>
      <xdr:nvPicPr>
        <xdr:cNvPr id="309" name="Picture 1644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 rot="16200000">
          <a:off x="4578825" y="195766014"/>
          <a:ext cx="452524" cy="11790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195267</xdr:colOff>
      <xdr:row>228</xdr:row>
      <xdr:rowOff>176651</xdr:rowOff>
    </xdr:from>
    <xdr:to>
      <xdr:col>4</xdr:col>
      <xdr:colOff>1181104</xdr:colOff>
      <xdr:row>228</xdr:row>
      <xdr:rowOff>766765</xdr:rowOff>
    </xdr:to>
    <xdr:pic>
      <xdr:nvPicPr>
        <xdr:cNvPr id="3693" name="Picture 1645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 rot="16200000">
          <a:off x="4536504" y="196860539"/>
          <a:ext cx="590114" cy="9858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123825</xdr:colOff>
      <xdr:row>50</xdr:row>
      <xdr:rowOff>171450</xdr:rowOff>
    </xdr:from>
    <xdr:to>
      <xdr:col>4</xdr:col>
      <xdr:colOff>1095254</xdr:colOff>
      <xdr:row>50</xdr:row>
      <xdr:rowOff>714307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4267200" y="41214675"/>
          <a:ext cx="971429" cy="5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51</xdr:row>
      <xdr:rowOff>85724</xdr:rowOff>
    </xdr:from>
    <xdr:to>
      <xdr:col>4</xdr:col>
      <xdr:colOff>1041530</xdr:colOff>
      <xdr:row>51</xdr:row>
      <xdr:rowOff>790575</xdr:rowOff>
    </xdr:to>
    <xdr:pic>
      <xdr:nvPicPr>
        <xdr:cNvPr id="2834" name="Picture 786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4343400" y="40938449"/>
          <a:ext cx="841505" cy="7048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6777</xdr:colOff>
      <xdr:row>308</xdr:row>
      <xdr:rowOff>302051</xdr:rowOff>
    </xdr:from>
    <xdr:to>
      <xdr:col>4</xdr:col>
      <xdr:colOff>1212429</xdr:colOff>
      <xdr:row>308</xdr:row>
      <xdr:rowOff>987850</xdr:rowOff>
    </xdr:to>
    <xdr:pic>
      <xdr:nvPicPr>
        <xdr:cNvPr id="2833" name="Picture 785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 rot="16200000">
          <a:off x="4410078" y="261198575"/>
          <a:ext cx="685799" cy="12056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272142</xdr:colOff>
      <xdr:row>144</xdr:row>
      <xdr:rowOff>146539</xdr:rowOff>
    </xdr:from>
    <xdr:to>
      <xdr:col>4</xdr:col>
      <xdr:colOff>891267</xdr:colOff>
      <xdr:row>144</xdr:row>
      <xdr:rowOff>879964</xdr:rowOff>
    </xdr:to>
    <xdr:pic>
      <xdr:nvPicPr>
        <xdr:cNvPr id="302" name="Picture 4168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415517" y="115913389"/>
          <a:ext cx="619125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390525</xdr:colOff>
      <xdr:row>144</xdr:row>
      <xdr:rowOff>962025</xdr:rowOff>
    </xdr:from>
    <xdr:to>
      <xdr:col>4</xdr:col>
      <xdr:colOff>911885</xdr:colOff>
      <xdr:row>145</xdr:row>
      <xdr:rowOff>990600</xdr:rowOff>
    </xdr:to>
    <xdr:pic>
      <xdr:nvPicPr>
        <xdr:cNvPr id="4096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533900" y="115719225"/>
          <a:ext cx="521360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23</xdr:row>
      <xdr:rowOff>733425</xdr:rowOff>
    </xdr:from>
    <xdr:to>
      <xdr:col>4</xdr:col>
      <xdr:colOff>1123950</xdr:colOff>
      <xdr:row>25</xdr:row>
      <xdr:rowOff>28575</xdr:rowOff>
    </xdr:to>
    <xdr:pic>
      <xdr:nvPicPr>
        <xdr:cNvPr id="5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4238625" y="16983075"/>
          <a:ext cx="1028700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177940</xdr:colOff>
      <xdr:row>116</xdr:row>
      <xdr:rowOff>0</xdr:rowOff>
    </xdr:from>
    <xdr:to>
      <xdr:col>4</xdr:col>
      <xdr:colOff>1082815</xdr:colOff>
      <xdr:row>116</xdr:row>
      <xdr:rowOff>704850</xdr:rowOff>
    </xdr:to>
    <xdr:pic>
      <xdr:nvPicPr>
        <xdr:cNvPr id="298" name="Picture 2468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321315" y="95631000"/>
          <a:ext cx="904875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133350</xdr:colOff>
      <xdr:row>119</xdr:row>
      <xdr:rowOff>123826</xdr:rowOff>
    </xdr:from>
    <xdr:to>
      <xdr:col>4</xdr:col>
      <xdr:colOff>1007993</xdr:colOff>
      <xdr:row>119</xdr:row>
      <xdr:rowOff>752476</xdr:rowOff>
    </xdr:to>
    <xdr:pic>
      <xdr:nvPicPr>
        <xdr:cNvPr id="310" name="Рисунок 309" descr="1710416541432-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4276725" y="97431226"/>
          <a:ext cx="874643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117</xdr:row>
      <xdr:rowOff>38101</xdr:rowOff>
    </xdr:from>
    <xdr:to>
      <xdr:col>4</xdr:col>
      <xdr:colOff>1009650</xdr:colOff>
      <xdr:row>117</xdr:row>
      <xdr:rowOff>748227</xdr:rowOff>
    </xdr:to>
    <xdr:pic>
      <xdr:nvPicPr>
        <xdr:cNvPr id="3397" name="Picture 1349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4514850" y="95040451"/>
          <a:ext cx="638175" cy="7101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139</xdr:row>
      <xdr:rowOff>1</xdr:rowOff>
    </xdr:from>
    <xdr:to>
      <xdr:col>4</xdr:col>
      <xdr:colOff>1057275</xdr:colOff>
      <xdr:row>139</xdr:row>
      <xdr:rowOff>693836</xdr:rowOff>
    </xdr:to>
    <xdr:pic>
      <xdr:nvPicPr>
        <xdr:cNvPr id="301" name="Picture 1367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143376" y="113252251"/>
          <a:ext cx="1057274" cy="6938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140</xdr:row>
      <xdr:rowOff>57150</xdr:rowOff>
    </xdr:from>
    <xdr:to>
      <xdr:col>4</xdr:col>
      <xdr:colOff>1221154</xdr:colOff>
      <xdr:row>140</xdr:row>
      <xdr:rowOff>647700</xdr:rowOff>
    </xdr:to>
    <xdr:pic>
      <xdr:nvPicPr>
        <xdr:cNvPr id="7" name="Picture 787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191000" y="113309400"/>
          <a:ext cx="1173529" cy="590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31400</xdr:colOff>
      <xdr:row>230</xdr:row>
      <xdr:rowOff>210599</xdr:rowOff>
    </xdr:from>
    <xdr:to>
      <xdr:col>4</xdr:col>
      <xdr:colOff>1232041</xdr:colOff>
      <xdr:row>230</xdr:row>
      <xdr:rowOff>635425</xdr:rowOff>
    </xdr:to>
    <xdr:pic>
      <xdr:nvPicPr>
        <xdr:cNvPr id="3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 rot="5400000">
          <a:off x="4562683" y="200266791"/>
          <a:ext cx="424826" cy="12006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219809</xdr:colOff>
      <xdr:row>230</xdr:row>
      <xdr:rowOff>774560</xdr:rowOff>
    </xdr:from>
    <xdr:to>
      <xdr:col>4</xdr:col>
      <xdr:colOff>1038959</xdr:colOff>
      <xdr:row>230</xdr:row>
      <xdr:rowOff>1231760</xdr:rowOff>
    </xdr:to>
    <xdr:pic>
      <xdr:nvPicPr>
        <xdr:cNvPr id="3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363184" y="201218660"/>
          <a:ext cx="819150" cy="457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285750</xdr:colOff>
      <xdr:row>156</xdr:row>
      <xdr:rowOff>95250</xdr:rowOff>
    </xdr:from>
    <xdr:to>
      <xdr:col>4</xdr:col>
      <xdr:colOff>826077</xdr:colOff>
      <xdr:row>156</xdr:row>
      <xdr:rowOff>752475</xdr:rowOff>
    </xdr:to>
    <xdr:pic>
      <xdr:nvPicPr>
        <xdr:cNvPr id="3406" name="Picture 1358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4429125" y="126996825"/>
          <a:ext cx="540327" cy="657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190500</xdr:colOff>
      <xdr:row>124</xdr:row>
      <xdr:rowOff>28575</xdr:rowOff>
    </xdr:from>
    <xdr:to>
      <xdr:col>4</xdr:col>
      <xdr:colOff>1104900</xdr:colOff>
      <xdr:row>124</xdr:row>
      <xdr:rowOff>819150</xdr:rowOff>
    </xdr:to>
    <xdr:pic>
      <xdr:nvPicPr>
        <xdr:cNvPr id="2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333875" y="102527100"/>
          <a:ext cx="9144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342901</xdr:colOff>
      <xdr:row>17</xdr:row>
      <xdr:rowOff>13817</xdr:rowOff>
    </xdr:from>
    <xdr:to>
      <xdr:col>4</xdr:col>
      <xdr:colOff>971551</xdr:colOff>
      <xdr:row>18</xdr:row>
      <xdr:rowOff>0</xdr:rowOff>
    </xdr:to>
    <xdr:pic>
      <xdr:nvPicPr>
        <xdr:cNvPr id="8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4486276" y="11234267"/>
          <a:ext cx="628650" cy="9291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271</xdr:row>
      <xdr:rowOff>95250</xdr:rowOff>
    </xdr:from>
    <xdr:to>
      <xdr:col>5</xdr:col>
      <xdr:colOff>26430</xdr:colOff>
      <xdr:row>271</xdr:row>
      <xdr:rowOff>857250</xdr:rowOff>
    </xdr:to>
    <xdr:pic>
      <xdr:nvPicPr>
        <xdr:cNvPr id="10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143376" y="235248450"/>
          <a:ext cx="1293254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53</xdr:row>
      <xdr:rowOff>828675</xdr:rowOff>
    </xdr:from>
    <xdr:to>
      <xdr:col>4</xdr:col>
      <xdr:colOff>819150</xdr:colOff>
      <xdr:row>55</xdr:row>
      <xdr:rowOff>22525</xdr:rowOff>
    </xdr:to>
    <xdr:pic>
      <xdr:nvPicPr>
        <xdr:cNvPr id="14" name="Picture 788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495800" y="40462200"/>
          <a:ext cx="466725" cy="889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outdoor.spb.ru/index.php?catalog=&amp;id_product_full=1969&amp;id_group=" TargetMode="External"/><Relationship Id="rId299" Type="http://schemas.openxmlformats.org/officeDocument/2006/relationships/hyperlink" Target="https://terra812.ru/zimnij-assortiment/chehly-dlya-lyzh-snoubordov-sumki-dlya-botinok-i-drugie-aksessuary/svyazki-manzhety-dlya-begovyh-lyzh-para" TargetMode="External"/><Relationship Id="rId21" Type="http://schemas.openxmlformats.org/officeDocument/2006/relationships/hyperlink" Target="http://www.outdoor.spb.ru/index.php?catalog=&amp;id_product_full=59&amp;id_group=" TargetMode="External"/><Relationship Id="rId63" Type="http://schemas.openxmlformats.org/officeDocument/2006/relationships/hyperlink" Target="http://www.outdoor.spb.ru/index.php?catalog=&amp;id_product_full=930&amp;id_group=" TargetMode="External"/><Relationship Id="rId159" Type="http://schemas.openxmlformats.org/officeDocument/2006/relationships/hyperlink" Target="https://terra812.ru/ryukzaki/gorodskie-ryukzaki/Backpack-Terra-Satellite" TargetMode="External"/><Relationship Id="rId324" Type="http://schemas.openxmlformats.org/officeDocument/2006/relationships/hyperlink" Target="https://terra812.ru/velochehly/Bicycle-bike-case-Velo-Travel-l-160-100-Terra" TargetMode="External"/><Relationship Id="rId366" Type="http://schemas.openxmlformats.org/officeDocument/2006/relationships/hyperlink" Target="https://terra812.ru/turisticheskaya-posuda/kotly/kotel-ovalnyj-bob-9l-nerzhavejka" TargetMode="External"/><Relationship Id="rId170" Type="http://schemas.openxmlformats.org/officeDocument/2006/relationships/hyperlink" Target="https://terra812.ru/sumki-dorozhnye-turisticheskie/sportivnye-sumki-i-bauly/sumka-dorozhnaya-baul-pr-110l" TargetMode="External"/><Relationship Id="rId226" Type="http://schemas.openxmlformats.org/officeDocument/2006/relationships/hyperlink" Target="https://terra812.ru/zimnij-assortiment/chehly-dlya-lyzh-snoubordov-sumki-dlya-botinok-i-drugie-aksessuary/kofr-chehol-na-kolesah-dlya-gornyh-lyzh-frirajda-snouborda-transformer-150-165" TargetMode="External"/><Relationship Id="rId433" Type="http://schemas.openxmlformats.org/officeDocument/2006/relationships/hyperlink" Target="https://outdoor.spb.ru/index.php?catalog=&amp;id_product_full=1913&amp;id_group=95" TargetMode="External"/><Relationship Id="rId268" Type="http://schemas.openxmlformats.org/officeDocument/2006/relationships/hyperlink" Target="https://outdoor.spb.ru/index.php?catalog=1&amp;id_product_full=2172&amp;id_group=25" TargetMode="External"/><Relationship Id="rId475" Type="http://schemas.openxmlformats.org/officeDocument/2006/relationships/hyperlink" Target="https://terra812.ru/alpinists/alpinistskie-karabiny-zazhimy-blok-roliki-i-prochee-zhelezo/karabiny/karabin-stalnoj-ring-5t-trapeciya" TargetMode="External"/><Relationship Id="rId32" Type="http://schemas.openxmlformats.org/officeDocument/2006/relationships/hyperlink" Target="http://www.outdoor.spb.ru/index.php?catalog=&amp;id_product_full=1002&amp;id_group=" TargetMode="External"/><Relationship Id="rId74" Type="http://schemas.openxmlformats.org/officeDocument/2006/relationships/hyperlink" Target="http://www.outdoor.spb.ru/index.php?catalog=1&amp;id_product_full=1867&amp;id_group=67" TargetMode="External"/><Relationship Id="rId128" Type="http://schemas.openxmlformats.org/officeDocument/2006/relationships/hyperlink" Target="https://terra812.ru/ryukzaki/turisticheskie-ryukzaki/Teenage-backpack-Terra-Junior-20-red-St-ser" TargetMode="External"/><Relationship Id="rId335" Type="http://schemas.openxmlformats.org/officeDocument/2006/relationships/hyperlink" Target="https://terra812.ru/zimnij-assortiment/bahily-gamashi/gamashi-rosa-xl-seryy-terra" TargetMode="External"/><Relationship Id="rId377" Type="http://schemas.openxmlformats.org/officeDocument/2006/relationships/hyperlink" Target="https://terra812.ru/turisticheskaya-odezhda/buff-bandana-baf" TargetMode="External"/><Relationship Id="rId500" Type="http://schemas.openxmlformats.org/officeDocument/2006/relationships/hyperlink" Target="https://terra812.ru/ryukzaki/turisticheskie-ryukzaki/turisticheskiy-ryukzak-relef-40l-terra" TargetMode="External"/><Relationship Id="rId5" Type="http://schemas.openxmlformats.org/officeDocument/2006/relationships/hyperlink" Target="http://www.outdoor.spb.ru/index.php?catalog=&amp;id_product_full=1946&amp;id_group=" TargetMode="External"/><Relationship Id="rId181" Type="http://schemas.openxmlformats.org/officeDocument/2006/relationships/hyperlink" Target="https://terra812.ru/veloaksessuary/velosumki-velochehly/The-cover-awning-for-bike-L-velachery-with-strap" TargetMode="External"/><Relationship Id="rId237" Type="http://schemas.openxmlformats.org/officeDocument/2006/relationships/hyperlink" Target="https://outdoor.spb.ru/index.php?catalog=&amp;id_product_full=2183&amp;id_group=" TargetMode="External"/><Relationship Id="rId402" Type="http://schemas.openxmlformats.org/officeDocument/2006/relationships/hyperlink" Target="https://terra812.ru/vodnoe-snaryazhenie/germoupakovki/germomeshok-v40-taffeta-pu-5000mm-krasnyy-terra" TargetMode="External"/><Relationship Id="rId279" Type="http://schemas.openxmlformats.org/officeDocument/2006/relationships/hyperlink" Target="http://www.outdoor.spb.ru/index.php?catalog=&amp;id_product_full=109&amp;id_group=" TargetMode="External"/><Relationship Id="rId444" Type="http://schemas.openxmlformats.org/officeDocument/2006/relationships/hyperlink" Target="https://outdoor.spb.ru/index.php?catalog=&amp;id_product_full=2256&amp;id_group=" TargetMode="External"/><Relationship Id="rId486" Type="http://schemas.openxmlformats.org/officeDocument/2006/relationships/hyperlink" Target="https://terra812.ru/veloaksessuary/velosumki/Velosumka-Klest-2-ser-subframe-Terra" TargetMode="External"/><Relationship Id="rId43" Type="http://schemas.openxmlformats.org/officeDocument/2006/relationships/hyperlink" Target="http://www.outdoor.spb.ru/index.php?catalog=&amp;id_product_full=88&amp;id_group=" TargetMode="External"/><Relationship Id="rId139" Type="http://schemas.openxmlformats.org/officeDocument/2006/relationships/hyperlink" Target="https://terra812.ru/turisticheskaya-odezhda/kurtki/kurtka-anorak-terra-briz-membrana" TargetMode="External"/><Relationship Id="rId290" Type="http://schemas.openxmlformats.org/officeDocument/2006/relationships/hyperlink" Target="https://outdoor.spb.ru/index.php?catalog=&amp;id_product_full=2194&amp;id_group=93" TargetMode="External"/><Relationship Id="rId304" Type="http://schemas.openxmlformats.org/officeDocument/2006/relationships/hyperlink" Target="https://terra812.ru/prochee-turisticheskoe-snaryazhenie/pila-karmannaya-cepnaya" TargetMode="External"/><Relationship Id="rId346" Type="http://schemas.openxmlformats.org/officeDocument/2006/relationships/hyperlink" Target="http://www.outdoor.spb.ru/index.php?catalog=&amp;id_product_full=52&amp;id_group=" TargetMode="External"/><Relationship Id="rId388" Type="http://schemas.openxmlformats.org/officeDocument/2006/relationships/hyperlink" Target="https://outdoor.spb.ru/index.php?catalog=&amp;id_product_full=32&amp;id_group=" TargetMode="External"/><Relationship Id="rId85" Type="http://schemas.openxmlformats.org/officeDocument/2006/relationships/hyperlink" Target="http://www.outdoor.spb.ru/index.php?catalog=&amp;id_product_full=1399&amp;id_group=" TargetMode="External"/><Relationship Id="rId150" Type="http://schemas.openxmlformats.org/officeDocument/2006/relationships/hyperlink" Target="https://terra812.ru/turisticheskaya-odezhda/golovnye-ubory-sharfy/sharf-polar-fleece" TargetMode="External"/><Relationship Id="rId192" Type="http://schemas.openxmlformats.org/officeDocument/2006/relationships/hyperlink" Target="https://terra812.ru/zimnij-assortiment/chehly-dlya-lyzh-snoubordov-sumki-dlya-botinok-i-drugie-aksessuary/chehol-kofr-dlya-gornyh-lyzh-drajv-150" TargetMode="External"/><Relationship Id="rId206" Type="http://schemas.openxmlformats.org/officeDocument/2006/relationships/hyperlink" Target="https://terra812.ru/chehol-dlya-palok-chehol-mango-z-poles" TargetMode="External"/><Relationship Id="rId413" Type="http://schemas.openxmlformats.org/officeDocument/2006/relationships/hyperlink" Target="https://terra812.ru/sumki-dorozhnye-turisticheskie/poyasnye-sumki/sumka-poyasnaya-s-setkoj" TargetMode="External"/><Relationship Id="rId248" Type="http://schemas.openxmlformats.org/officeDocument/2006/relationships/hyperlink" Target="http://www.outdoor.spb.ru/index.php?catalog=&amp;id_product_full=170&amp;id_group=" TargetMode="External"/><Relationship Id="rId455" Type="http://schemas.openxmlformats.org/officeDocument/2006/relationships/hyperlink" Target="http://www.outdoor.spb.ru/index.php?catalog=&amp;id_product_full=1931&amp;id_group=" TargetMode="External"/><Relationship Id="rId497" Type="http://schemas.openxmlformats.org/officeDocument/2006/relationships/hyperlink" Target="https://terra812.ru/ryukzak-gorodskoy-sekret-12-orange-terra" TargetMode="External"/><Relationship Id="rId12" Type="http://schemas.openxmlformats.org/officeDocument/2006/relationships/hyperlink" Target="http://www.outdoor.spb.ru/index.php?catalog=&amp;id_product_full=53&amp;id_group=" TargetMode="External"/><Relationship Id="rId108" Type="http://schemas.openxmlformats.org/officeDocument/2006/relationships/hyperlink" Target="http://www.outdoor.spb.ru/index.php?catalog=1&amp;id_product_full=1965&amp;id_group=64" TargetMode="External"/><Relationship Id="rId315" Type="http://schemas.openxmlformats.org/officeDocument/2006/relationships/hyperlink" Target="https://terra812.ru/zimnij-assortiment/bahily-gamashi/nepromokaemye-bahily-s-galoshami-terra" TargetMode="External"/><Relationship Id="rId357" Type="http://schemas.openxmlformats.org/officeDocument/2006/relationships/hyperlink" Target="https://outdoor.spb.ru/index.php?catalog=&amp;id_product_full=807&amp;id_group=" TargetMode="External"/><Relationship Id="rId54" Type="http://schemas.openxmlformats.org/officeDocument/2006/relationships/hyperlink" Target="http://www.outdoor.spb.ru/index.php?catalog=&amp;id_product_full=1461&amp;id_group=" TargetMode="External"/><Relationship Id="rId96" Type="http://schemas.openxmlformats.org/officeDocument/2006/relationships/hyperlink" Target="http://www.outdoor.spb.ru/index.php?catalog=&amp;id_product_full=1207&amp;id_group=" TargetMode="External"/><Relationship Id="rId161" Type="http://schemas.openxmlformats.org/officeDocument/2006/relationships/hyperlink" Target="https://terra812.ru/ryukzaki/gorodskie-ryukzaki/City-backpack-Terra-Chibis-25L" TargetMode="External"/><Relationship Id="rId217" Type="http://schemas.openxmlformats.org/officeDocument/2006/relationships/hyperlink" Target="https://terra812.ru/turisticheskie-kovriki-i/kovrik-turisticheskij-2000h750h15-mm-penka-seryj" TargetMode="External"/><Relationship Id="rId399" Type="http://schemas.openxmlformats.org/officeDocument/2006/relationships/hyperlink" Target="https://outdoor.spb.ru/index.php?catalog=&amp;id_product_full=2275&amp;id_group=" TargetMode="External"/><Relationship Id="rId259" Type="http://schemas.openxmlformats.org/officeDocument/2006/relationships/hyperlink" Target="https://terra812.ru/turisticheskaya-odezhda/prochee/termonakidka-nm-pokryvalo-folgirovannoe" TargetMode="External"/><Relationship Id="rId424" Type="http://schemas.openxmlformats.org/officeDocument/2006/relationships/hyperlink" Target="https://terra812.ru/chehly-na-lyzhnye-botinki-terra-r-34-37-chuni-terra" TargetMode="External"/><Relationship Id="rId466" Type="http://schemas.openxmlformats.org/officeDocument/2006/relationships/hyperlink" Target="https://terra812.ru/turisticheskie-kovriki-i/kovrik-skladnoj-kovrik-garmoshka-terra-9-slozhenij-x" TargetMode="External"/><Relationship Id="rId23" Type="http://schemas.openxmlformats.org/officeDocument/2006/relationships/hyperlink" Target="http://www.outdoor.spb.ru/index.php?catalog=&amp;id_product_full=1065&amp;id_group=" TargetMode="External"/><Relationship Id="rId119" Type="http://schemas.openxmlformats.org/officeDocument/2006/relationships/hyperlink" Target="http://www.outdoor.spb.ru/index.php?catalog=&amp;id_product_full=1747&amp;id_group=" TargetMode="External"/><Relationship Id="rId270" Type="http://schemas.openxmlformats.org/officeDocument/2006/relationships/hyperlink" Target="https://terra812.ru/veloaksessuary/velosumki/Velosumka-Klest-7-black-on-the-trunk-of-Terra" TargetMode="External"/><Relationship Id="rId326" Type="http://schemas.openxmlformats.org/officeDocument/2006/relationships/hyperlink" Target="https://terra812.ru/velochehly/chehol-dlya-velosipeda-velochehol-lotos-26" TargetMode="External"/><Relationship Id="rId65" Type="http://schemas.openxmlformats.org/officeDocument/2006/relationships/hyperlink" Target="https://outdoor.spb.ru/index.php?catalog=&amp;id_product_full=1849&amp;id_group=" TargetMode="External"/><Relationship Id="rId130" Type="http://schemas.openxmlformats.org/officeDocument/2006/relationships/hyperlink" Target="https://terra812.ru/ryukzaki/turisticheskie-ryukzaki/Backpack-travel-Terra-Active-35L" TargetMode="External"/><Relationship Id="rId368" Type="http://schemas.openxmlformats.org/officeDocument/2006/relationships/hyperlink" Target="https://terra812.ru/turisticheskaya-posuda/kotly/kotel-ovalnyj-bob-10l-nerzhavejka" TargetMode="External"/><Relationship Id="rId172" Type="http://schemas.openxmlformats.org/officeDocument/2006/relationships/hyperlink" Target="https://terra812.ru/sumki-dorozhnye-turisticheskie/poyasnye-sumki/sumka-poyasnaya-a-race-2-s-chehlom-dlya-flyagi" TargetMode="External"/><Relationship Id="rId228" Type="http://schemas.openxmlformats.org/officeDocument/2006/relationships/hyperlink" Target="https://terra812.ru/zimnij-assortiment/chehly-dlya-lyzh-snoubordov-sumki-dlya-botinok-i-drugie-aksessuary/kofr-chehol-na-kolesah-dlya-gornyh-lyzh-frirajda-snouborda-transformer-185-210" TargetMode="External"/><Relationship Id="rId435" Type="http://schemas.openxmlformats.org/officeDocument/2006/relationships/hyperlink" Target="https://terra812.ru/sumki-dorozhnye-turisticheskie/koshelki-naveski-kontejnery/navesnoy-karman-na-poyas-terra" TargetMode="External"/><Relationship Id="rId477" Type="http://schemas.openxmlformats.org/officeDocument/2006/relationships/hyperlink" Target="https://terra812.ru/germokoshelek-dlya-dokumentov-krasnyy-timetrial" TargetMode="External"/><Relationship Id="rId281" Type="http://schemas.openxmlformats.org/officeDocument/2006/relationships/hyperlink" Target="http://www.outdoor.spb.ru/index.php?catalog=&amp;id_product_full=144&amp;id_group=" TargetMode="External"/><Relationship Id="rId337" Type="http://schemas.openxmlformats.org/officeDocument/2006/relationships/hyperlink" Target="https://terra812.ru/zimnij-assortiment/bahily-gamashi/trosik-dlia-gamash" TargetMode="External"/><Relationship Id="rId502" Type="http://schemas.openxmlformats.org/officeDocument/2006/relationships/hyperlink" Target="https://terra812.ru/turisticheskaya-posuda/posuda-turisticheskaya/meshochek-universalnyy-33h27sm-lisy-na-kayakah-terra" TargetMode="External"/><Relationship Id="rId34" Type="http://schemas.openxmlformats.org/officeDocument/2006/relationships/hyperlink" Target="http://www.outdoor.spb.ru/index.php?catalog=&amp;id_product_full=172&amp;id_group=" TargetMode="External"/><Relationship Id="rId76" Type="http://schemas.openxmlformats.org/officeDocument/2006/relationships/hyperlink" Target="http://www.outdoor.spb.ru/index.php?catalog=1&amp;id_product_full=1867&amp;id_group=67" TargetMode="External"/><Relationship Id="rId141" Type="http://schemas.openxmlformats.org/officeDocument/2006/relationships/hyperlink" Target="https://terra812.ru/zimnij-assortiment/bahily-gamashi/gamashi-alpinist-bahily-fonariki-s-molniej-i-kryuchkom-gamashi-1" TargetMode="External"/><Relationship Id="rId379" Type="http://schemas.openxmlformats.org/officeDocument/2006/relationships/hyperlink" Target="https://outdoor.spb.ru/index.php?catalog=&amp;id_product_full=1881&amp;id_group=" TargetMode="External"/><Relationship Id="rId7" Type="http://schemas.openxmlformats.org/officeDocument/2006/relationships/hyperlink" Target="http://www.outdoor.spb.ru/index.php?catalog=&amp;id_product_full=21&amp;id_group=" TargetMode="External"/><Relationship Id="rId183" Type="http://schemas.openxmlformats.org/officeDocument/2006/relationships/hyperlink" Target="https://terra812.ru/zimnij-assortiment/sanki-volokushi-sani-volokushi/sanki-volokushi-50-l-dvustoronnie" TargetMode="External"/><Relationship Id="rId239" Type="http://schemas.openxmlformats.org/officeDocument/2006/relationships/hyperlink" Target="http://www.outdoor.spb.ru/index.php?catalog=&amp;id_product_full=188&amp;id_group=" TargetMode="External"/><Relationship Id="rId390" Type="http://schemas.openxmlformats.org/officeDocument/2006/relationships/hyperlink" Target="https://terra812.ru/turisticheskaya-posuda/stolovye-pribory/lozhka-vilka-titan-turist-glyancevaya-ural" TargetMode="External"/><Relationship Id="rId404" Type="http://schemas.openxmlformats.org/officeDocument/2006/relationships/hyperlink" Target="https://outdoor.spb.ru/index.php?catalog=&amp;id_product_full=2081&amp;id_group=" TargetMode="External"/><Relationship Id="rId446" Type="http://schemas.openxmlformats.org/officeDocument/2006/relationships/hyperlink" Target="http://www.outdoor.spb.ru/index.php?catalog=&amp;id_product_full=1449&amp;id_group=" TargetMode="External"/><Relationship Id="rId250" Type="http://schemas.openxmlformats.org/officeDocument/2006/relationships/hyperlink" Target="http://www.outdoor.spb.ru/index.php?catalog=&amp;id_product_full=131&amp;id_group=" TargetMode="External"/><Relationship Id="rId292" Type="http://schemas.openxmlformats.org/officeDocument/2006/relationships/hyperlink" Target="https://terra812.ru/zimnij-assortiment/chehly-dlya-lyzh-snoubordov-sumki-dlya-botinok-i-drugie-aksessuary/chehol-kofr-dlya-gornyh-lyzh-drajv-190" TargetMode="External"/><Relationship Id="rId306" Type="http://schemas.openxmlformats.org/officeDocument/2006/relationships/hyperlink" Target="https://outdoor.spb.ru/index.php?catalog=1&amp;id_product_full=2051&amp;id_group=186" TargetMode="External"/><Relationship Id="rId488" Type="http://schemas.openxmlformats.org/officeDocument/2006/relationships/hyperlink" Target="https://terra812.ru/spalnye-meshki/vkladysh-v-spalnyj-kok-meshok-terra-flis-k" TargetMode="External"/><Relationship Id="rId45" Type="http://schemas.openxmlformats.org/officeDocument/2006/relationships/hyperlink" Target="http://www.outdoor.spb.ru/index.php?catalog=&amp;id_product_full=180&amp;id_group=" TargetMode="External"/><Relationship Id="rId87" Type="http://schemas.openxmlformats.org/officeDocument/2006/relationships/hyperlink" Target="http://www.outdoor.spb.ru/index.php?catalog=1&amp;id_product_full=184&amp;id_group=67" TargetMode="External"/><Relationship Id="rId110" Type="http://schemas.openxmlformats.org/officeDocument/2006/relationships/hyperlink" Target="http://www.outdoor.spb.ru/index.php?catalog=&amp;id_product_full=1967&amp;id_group=" TargetMode="External"/><Relationship Id="rId348" Type="http://schemas.openxmlformats.org/officeDocument/2006/relationships/hyperlink" Target="https://outdoor.spb.ru/index.php?catalog=1&amp;id_product_full=2219&amp;id_group=67" TargetMode="External"/><Relationship Id="rId152" Type="http://schemas.openxmlformats.org/officeDocument/2006/relationships/hyperlink" Target="https://terra812.ru/ryukzaki/gorodskie-ryukzaki/gorodskoj-ryukzak-kajlas-18l-dlya-noutbuka" TargetMode="External"/><Relationship Id="rId173" Type="http://schemas.openxmlformats.org/officeDocument/2006/relationships/hyperlink" Target="https://terra812.ru/sumki-dorozhnye-turisticheskie/poyasnye-sumki/sumka-poyasnaya-a-race-nonstop-s-chehlom-dlya-flyagi" TargetMode="External"/><Relationship Id="rId194" Type="http://schemas.openxmlformats.org/officeDocument/2006/relationships/hyperlink" Target="https://terra812.ru/zimnij-assortiment/chehly-dlya-lyzh-snoubordov-sumki-dlya-botinok-i-drugie-aksessuary/chehol-kofr-dlya-gornyh-lyzh-drajv-170" TargetMode="External"/><Relationship Id="rId208" Type="http://schemas.openxmlformats.org/officeDocument/2006/relationships/hyperlink" Target="https://terra812.ru/trekingovye-palki/aksessuary-dlya-trekkingovye-palki-dlya-skandinavskoj-hodby/chehol-viking-s-klapanom-dlya-teleskopicheskih-palok" TargetMode="External"/><Relationship Id="rId229" Type="http://schemas.openxmlformats.org/officeDocument/2006/relationships/hyperlink" Target="http://www.outdoor.spb.ru/index.php?catalog=1&amp;id_product_full=113&amp;id_group=67" TargetMode="External"/><Relationship Id="rId380" Type="http://schemas.openxmlformats.org/officeDocument/2006/relationships/hyperlink" Target="https://terra812.ru/gazovye-gorelki-i-lampy-toplivo/aksessuary/spichki-vodovetroustojchivye-6-sht-s-terkoj-v-blistere-ksv-61" TargetMode="External"/><Relationship Id="rId415" Type="http://schemas.openxmlformats.org/officeDocument/2006/relationships/hyperlink" Target="https://outdoor.spb.ru/index.php?catalog=&amp;id_product_full=2225&amp;id_group=86" TargetMode="External"/><Relationship Id="rId436" Type="http://schemas.openxmlformats.org/officeDocument/2006/relationships/hyperlink" Target="https://terra812.ru/sumki-dorozhnye-turisticheskie/poyasnye-sumki/sumka-poyasnaya-layt-k-s-klapanom-seraya-terra" TargetMode="External"/><Relationship Id="rId457" Type="http://schemas.openxmlformats.org/officeDocument/2006/relationships/hyperlink" Target="http://www.outdoor.spb.ru/index.php?catalog=&amp;id_product_full=36&amp;id_group=" TargetMode="External"/><Relationship Id="rId240" Type="http://schemas.openxmlformats.org/officeDocument/2006/relationships/hyperlink" Target="http://www.outdoor.spb.ru/index.php?catalog=&amp;id_product_full=189&amp;id_group=" TargetMode="External"/><Relationship Id="rId261" Type="http://schemas.openxmlformats.org/officeDocument/2006/relationships/hyperlink" Target="https://terra812.ru/prochee-turisticheskoe-snaryazhenie/termonakidka-pokryvalo-spasatelnoe" TargetMode="External"/><Relationship Id="rId478" Type="http://schemas.openxmlformats.org/officeDocument/2006/relationships/hyperlink" Target="https://terra812.ru/chehol-na-ryukzak-xxl-120-150l-krasnyy-terra" TargetMode="External"/><Relationship Id="rId499" Type="http://schemas.openxmlformats.org/officeDocument/2006/relationships/hyperlink" Target="https://terra812.ru/turisticheskiy-ryukzak-kondor-120-kord-s-karmanom-na-fasade-seryy-terra" TargetMode="External"/><Relationship Id="rId14" Type="http://schemas.openxmlformats.org/officeDocument/2006/relationships/hyperlink" Target="http://www.outdoor.spb.ru/index.php?catalog=&amp;id_product_full=56&amp;id_group=" TargetMode="External"/><Relationship Id="rId35" Type="http://schemas.openxmlformats.org/officeDocument/2006/relationships/hyperlink" Target="http://www.outdoor.spb.ru/index.php?catalog=&amp;id_product_full=74&amp;id_group=" TargetMode="External"/><Relationship Id="rId56" Type="http://schemas.openxmlformats.org/officeDocument/2006/relationships/hyperlink" Target="http://www.outdoor.spb.ru/index.php?catalog=&amp;id_product_full=98&amp;id_group=" TargetMode="External"/><Relationship Id="rId77" Type="http://schemas.openxmlformats.org/officeDocument/2006/relationships/hyperlink" Target="http://www.outdoor.spb.ru/index.php?catalog=&amp;id_product_full=1306&amp;id_group=" TargetMode="External"/><Relationship Id="rId100" Type="http://schemas.openxmlformats.org/officeDocument/2006/relationships/hyperlink" Target="http://www.outdoor.spb.ru/index.php?catalog=&amp;id_product_full=1205&amp;id_group=129" TargetMode="External"/><Relationship Id="rId282" Type="http://schemas.openxmlformats.org/officeDocument/2006/relationships/hyperlink" Target="https://terra812.ru/turisticheskie-kovriki-i/sidenje-pennoe-terra-15mm-35h20" TargetMode="External"/><Relationship Id="rId317" Type="http://schemas.openxmlformats.org/officeDocument/2006/relationships/hyperlink" Target="https://terra812.ru/ryukzaki/turisticheskie-ryukzaki?product_id=68002" TargetMode="External"/><Relationship Id="rId338" Type="http://schemas.openxmlformats.org/officeDocument/2006/relationships/hyperlink" Target="https://terra812.ru/turisticheskie-kovriki-i/Sidushki/sidenje-pennoe-terra-12mm-plotnoe" TargetMode="External"/><Relationship Id="rId359" Type="http://schemas.openxmlformats.org/officeDocument/2006/relationships/hyperlink" Target="https://outdoor.spb.ru/index.php?catalog=&amp;id_product_full=809&amp;id_group=" TargetMode="External"/><Relationship Id="rId503" Type="http://schemas.openxmlformats.org/officeDocument/2006/relationships/hyperlink" Target="https://outdoor.spb.ru/index.php?catalog=&amp;id_product_full=2344&amp;id_group=" TargetMode="External"/><Relationship Id="rId8" Type="http://schemas.openxmlformats.org/officeDocument/2006/relationships/hyperlink" Target="http://www.outdoor.spb.ru/index.php?catalog=&amp;id_product_full=46&amp;id_group=" TargetMode="External"/><Relationship Id="rId98" Type="http://schemas.openxmlformats.org/officeDocument/2006/relationships/hyperlink" Target="http://www.outdoor.spb.ru/index.php?catalog=&amp;id_product_full=1860&amp;id_group=" TargetMode="External"/><Relationship Id="rId121" Type="http://schemas.openxmlformats.org/officeDocument/2006/relationships/hyperlink" Target="http://www.outdoor.spb.ru/index.php?catalog=&amp;id_product_full=1975&amp;id_group=" TargetMode="External"/><Relationship Id="rId142" Type="http://schemas.openxmlformats.org/officeDocument/2006/relationships/hyperlink" Target="https://terra812.ru/zimnij-assortiment/bahily-gamashi/vysokie-bahily-fonariki-bez-molnii-gamashi" TargetMode="External"/><Relationship Id="rId163" Type="http://schemas.openxmlformats.org/officeDocument/2006/relationships/hyperlink" Target="https://terra812.ru/spalnye-meshki/Compress-is-a-bag-of-TERRA-No-5" TargetMode="External"/><Relationship Id="rId184" Type="http://schemas.openxmlformats.org/officeDocument/2006/relationships/hyperlink" Target="https://terra812.ru/zimnij-assortiment/sanki-volokushi-sani-volokushi/sanki-volokushi-70-l-dvustoronnie" TargetMode="External"/><Relationship Id="rId219" Type="http://schemas.openxmlformats.org/officeDocument/2006/relationships/hyperlink" Target="https://terra812.ru/turisticheskie-kovriki-i/rezinka-na-kovrik-para" TargetMode="External"/><Relationship Id="rId370" Type="http://schemas.openxmlformats.org/officeDocument/2006/relationships/hyperlink" Target="http://www.outdoor.spb.ru/index.php?catalog=&amp;id_product_full=1896&amp;id_group=" TargetMode="External"/><Relationship Id="rId391" Type="http://schemas.openxmlformats.org/officeDocument/2006/relationships/hyperlink" Target="https://terra812.ru/turisticheskaya-posuda/stolovye-pribory/lozhka-vilka-titan-turist-anodirovannaya-ural" TargetMode="External"/><Relationship Id="rId405" Type="http://schemas.openxmlformats.org/officeDocument/2006/relationships/hyperlink" Target="http://www.outdoor.spb.ru/index.php?catalog=1&amp;id_product_full=113&amp;id_group=67" TargetMode="External"/><Relationship Id="rId426" Type="http://schemas.openxmlformats.org/officeDocument/2006/relationships/hyperlink" Target="https://terra812.ru/zimnij-assortiment/sanki-volokushi-sani-volokushi/sistema-krepleniya-lyamki-s-poyasom" TargetMode="External"/><Relationship Id="rId447" Type="http://schemas.openxmlformats.org/officeDocument/2006/relationships/hyperlink" Target="https://terra812.ru/ryukzaki/gorodskie-ryukzaki/City-laptop-backpack-Terra-Online-30L" TargetMode="External"/><Relationship Id="rId230" Type="http://schemas.openxmlformats.org/officeDocument/2006/relationships/hyperlink" Target="https://terra812.ru/zimnij-assortiment/chehly-dlya-lyzh-snoubordov-sumki-dlya-botinok-i-drugie-aksessuary/chehol-dlya-gornyh-lyzh-terra-lyubitel-160sm" TargetMode="External"/><Relationship Id="rId251" Type="http://schemas.openxmlformats.org/officeDocument/2006/relationships/hyperlink" Target="https://terra812.ru/sumki-dorozhnye-turisticheskie/koshelki-naveski-kontejnery/Chest-wallet-with-TERRA-mesh" TargetMode="External"/><Relationship Id="rId468" Type="http://schemas.openxmlformats.org/officeDocument/2006/relationships/hyperlink" Target="https://terra812.ru/zimnij-assortiment/chehly-dlya-lyzh-snoubordov-sumki-dlya-botinok-i-drugie-aksessuary/chehol-dlya-begovyh-lyzh-ekonom-terra-ekonom" TargetMode="External"/><Relationship Id="rId489" Type="http://schemas.openxmlformats.org/officeDocument/2006/relationships/hyperlink" Target="https://outdoor.spb.ru/index.php?catalog=&amp;id_product_full=2331&amp;id_group=" TargetMode="External"/><Relationship Id="rId25" Type="http://schemas.openxmlformats.org/officeDocument/2006/relationships/hyperlink" Target="http://www.outdoor.spb.ru/index.php?catalog=&amp;id_product_full=160&amp;id_group=" TargetMode="External"/><Relationship Id="rId46" Type="http://schemas.openxmlformats.org/officeDocument/2006/relationships/hyperlink" Target="http://www.outdoor.spb.ru/index.php?catalog=&amp;id_product_full=89&amp;id_group=" TargetMode="External"/><Relationship Id="rId67" Type="http://schemas.openxmlformats.org/officeDocument/2006/relationships/hyperlink" Target="http://www.outdoor.spb.ru/index.php?catalog=&amp;id_product_full=1103&amp;id_group=" TargetMode="External"/><Relationship Id="rId272" Type="http://schemas.openxmlformats.org/officeDocument/2006/relationships/hyperlink" Target="https://outdoor.spb.ru/index.php?catalog=&amp;id_product_full=1980&amp;id_group=51" TargetMode="External"/><Relationship Id="rId293" Type="http://schemas.openxmlformats.org/officeDocument/2006/relationships/hyperlink" Target="http://www.outdoor.spb.ru/index.php?catalog=&amp;id_product_full=1124&amp;id_group=" TargetMode="External"/><Relationship Id="rId307" Type="http://schemas.openxmlformats.org/officeDocument/2006/relationships/hyperlink" Target="https://terra812.ru/turisticheskie-kovriki-i/sidushka-detskaya-logotip-fox" TargetMode="External"/><Relationship Id="rId328" Type="http://schemas.openxmlformats.org/officeDocument/2006/relationships/hyperlink" Target="https://terra812.ru/veloaksessuary/velosumki/Velosumka-Klest-3-subframe-Terra" TargetMode="External"/><Relationship Id="rId349" Type="http://schemas.openxmlformats.org/officeDocument/2006/relationships/hyperlink" Target="https://terra812.ru/zimnij-assortiment/chehly-dlya-lyzh-snoubordov-sumki-dlya-botinok-i-drugie-aksessuary/chehol-dlia-snowborda-snowlight-160" TargetMode="External"/><Relationship Id="rId88" Type="http://schemas.openxmlformats.org/officeDocument/2006/relationships/hyperlink" Target="http://www.outdoor.spb.ru/index.php?catalog=1&amp;id_product_full=194&amp;id_group=67" TargetMode="External"/><Relationship Id="rId111" Type="http://schemas.openxmlformats.org/officeDocument/2006/relationships/hyperlink" Target="http://www.outdoor.spb.ru/index.php?catalog=4&amp;id_product_full=1910&amp;id_group=8" TargetMode="External"/><Relationship Id="rId132" Type="http://schemas.openxmlformats.org/officeDocument/2006/relationships/hyperlink" Target="https://terra812.ru/ryukzaki/turisticheskie-ryukzaki/Travel-backpack-Terra-70-NS" TargetMode="External"/><Relationship Id="rId153" Type="http://schemas.openxmlformats.org/officeDocument/2006/relationships/hyperlink" Target="https://terra812.ru/ryukzaki/gorodskie-ryukzaki/ryukzak-shkolnyj-klubnyj-20l" TargetMode="External"/><Relationship Id="rId174" Type="http://schemas.openxmlformats.org/officeDocument/2006/relationships/hyperlink" Target="https://terra812.ru/sumki-dorozhnye-turisticheskie/koshelki-naveski-kontejnery/First-Aid-Kit-Terra" TargetMode="External"/><Relationship Id="rId195" Type="http://schemas.openxmlformats.org/officeDocument/2006/relationships/hyperlink" Target="https://terra812.ru/zimnij-assortiment/chehly-dlya-lyzh-snoubordov-sumki-dlya-botinok-i-drugie-aksessuary/chehol-kofr-dlya-gornyh-lyzh-drajv-180" TargetMode="External"/><Relationship Id="rId209" Type="http://schemas.openxmlformats.org/officeDocument/2006/relationships/hyperlink" Target="https://terra812.ru/prochee-turisticheskoe-snaryazhenie/tros-kostrovoj-2mm-nerzhaveyuschij-s-3-cepochkami-terra" TargetMode="External"/><Relationship Id="rId360" Type="http://schemas.openxmlformats.org/officeDocument/2006/relationships/hyperlink" Target="https://terra812.ru/kotel-ovalnyj-bob-2l-nerzhavejka" TargetMode="External"/><Relationship Id="rId381" Type="http://schemas.openxmlformats.org/officeDocument/2006/relationships/hyperlink" Target="https://outdoor.spb.ru/index.php?catalog=&amp;id_product_full=836&amp;id_group=" TargetMode="External"/><Relationship Id="rId416" Type="http://schemas.openxmlformats.org/officeDocument/2006/relationships/hyperlink" Target="https://terra812.ru/zimnij-assortiment/bahily-gamashi/bahily-s-galoshami-bez-molnii-membrana" TargetMode="External"/><Relationship Id="rId220" Type="http://schemas.openxmlformats.org/officeDocument/2006/relationships/hyperlink" Target="https://terra812.ru/turisticheskie-kovriki-i/sidenje-pennoe-terra-maksi-15-mm" TargetMode="External"/><Relationship Id="rId241" Type="http://schemas.openxmlformats.org/officeDocument/2006/relationships/hyperlink" Target="http://www.outdoor.spb.ru/index.php?catalog=&amp;id_product_full=187&amp;id_group=" TargetMode="External"/><Relationship Id="rId437" Type="http://schemas.openxmlformats.org/officeDocument/2006/relationships/hyperlink" Target="https://outdoor.spb.ru/index.php?catalog=&amp;id_product_full=1837&amp;id_group=" TargetMode="External"/><Relationship Id="rId458" Type="http://schemas.openxmlformats.org/officeDocument/2006/relationships/hyperlink" Target="https://outdoor.spb.ru/index.php?catalog=&amp;id_product_full=2294&amp;id_group=" TargetMode="External"/><Relationship Id="rId479" Type="http://schemas.openxmlformats.org/officeDocument/2006/relationships/hyperlink" Target="https://terra812.ru/chehol-na-ryukzak-xxs-15-20l-vasilek-terra" TargetMode="External"/><Relationship Id="rId15" Type="http://schemas.openxmlformats.org/officeDocument/2006/relationships/hyperlink" Target="http://www.outdoor.spb.ru/index.php?catalog=&amp;id_product_full=61&amp;id_group=" TargetMode="External"/><Relationship Id="rId36" Type="http://schemas.openxmlformats.org/officeDocument/2006/relationships/hyperlink" Target="https://outdoor.spb.ru/index.php?catalog=&amp;id_product_full=2291&amp;id_group=" TargetMode="External"/><Relationship Id="rId57" Type="http://schemas.openxmlformats.org/officeDocument/2006/relationships/hyperlink" Target="http://www.outdoor.spb.ru/index.php?catalog=&amp;id_product_full=1217&amp;id_group=" TargetMode="External"/><Relationship Id="rId262" Type="http://schemas.openxmlformats.org/officeDocument/2006/relationships/hyperlink" Target="https://outdoor.spb.ru/index.php?catalog=&amp;id_product_full=1075&amp;id_group=" TargetMode="External"/><Relationship Id="rId283" Type="http://schemas.openxmlformats.org/officeDocument/2006/relationships/hyperlink" Target="https://outdoor.spb.ru/index.php?catalog=1&amp;id_product_full=2190&amp;id_group=161" TargetMode="External"/><Relationship Id="rId318" Type="http://schemas.openxmlformats.org/officeDocument/2006/relationships/hyperlink" Target="https://outdoor.spb.ru/index.php?catalog=&amp;id_product_full=2186&amp;id_group=" TargetMode="External"/><Relationship Id="rId339" Type="http://schemas.openxmlformats.org/officeDocument/2006/relationships/hyperlink" Target="http://www.outdoor.spb.ru/index.php?catalog=&amp;id_product_full=34&amp;id_group=" TargetMode="External"/><Relationship Id="rId490" Type="http://schemas.openxmlformats.org/officeDocument/2006/relationships/hyperlink" Target="https://outdoor.spb.ru/index.php?catalog=&amp;id_product_full=2314&amp;id_group=" TargetMode="External"/><Relationship Id="rId504" Type="http://schemas.openxmlformats.org/officeDocument/2006/relationships/printerSettings" Target="../printerSettings/printerSettings1.bin"/><Relationship Id="rId78" Type="http://schemas.openxmlformats.org/officeDocument/2006/relationships/hyperlink" Target="http://www.outdoor.spb.ru/index.php?catalog=&amp;id_product_full=1456&amp;id_group=" TargetMode="External"/><Relationship Id="rId99" Type="http://schemas.openxmlformats.org/officeDocument/2006/relationships/hyperlink" Target="http://www.outdoor.spb.ru/index.php?catalog=&amp;id_product_full=996&amp;id_group=" TargetMode="External"/><Relationship Id="rId101" Type="http://schemas.openxmlformats.org/officeDocument/2006/relationships/hyperlink" Target="http://www.outdoor.spb.ru/index.php?catalog=&amp;id_product_full=138&amp;id_group=" TargetMode="External"/><Relationship Id="rId122" Type="http://schemas.openxmlformats.org/officeDocument/2006/relationships/hyperlink" Target="http://www.outdoor.spb.ru/index.php?catalog=&amp;id_product_full=2002&amp;id_group=" TargetMode="External"/><Relationship Id="rId143" Type="http://schemas.openxmlformats.org/officeDocument/2006/relationships/hyperlink" Target="https://terra812.ru/zimnij-assortiment/snegostupy-skladnye-s-poperechnym-karkasom-montana" TargetMode="External"/><Relationship Id="rId164" Type="http://schemas.openxmlformats.org/officeDocument/2006/relationships/hyperlink" Target="https://terra812.ru/spalnye-meshki/Compress-is-a-bag-of-TERRA-No-6" TargetMode="External"/><Relationship Id="rId185" Type="http://schemas.openxmlformats.org/officeDocument/2006/relationships/hyperlink" Target="https://terra812.ru/zimnij-assortiment/sanki-volokushi-sani-volokushi/sanki-volokushi" TargetMode="External"/><Relationship Id="rId350" Type="http://schemas.openxmlformats.org/officeDocument/2006/relationships/hyperlink" Target="https://terra812.ru/zimnij-assortiment/chehly-dlya-lyzh-snoubordov-sumki-dlya-botinok-i-drugie-aksessuary/chehol-dlia-snowborda-snowlight-170" TargetMode="External"/><Relationship Id="rId371" Type="http://schemas.openxmlformats.org/officeDocument/2006/relationships/hyperlink" Target="https://outdoor.spb.ru/index.php?catalog=&amp;id_product_full=2224&amp;id_group=" TargetMode="External"/><Relationship Id="rId406" Type="http://schemas.openxmlformats.org/officeDocument/2006/relationships/hyperlink" Target="https://terra812.ru/zimnij-assortiment/chehly-dlya-lyzh-snoubordov-sumki-dlya-botinok-i-drugie-aksessuary/chehol-dlya-gornyh-lyzh-terra-lyubitel-160sm" TargetMode="External"/><Relationship Id="rId9" Type="http://schemas.openxmlformats.org/officeDocument/2006/relationships/hyperlink" Target="http://www.outdoor.spb.ru/index.php?catalog=&amp;id_product_full=49&amp;id_group=" TargetMode="External"/><Relationship Id="rId210" Type="http://schemas.openxmlformats.org/officeDocument/2006/relationships/hyperlink" Target="https://terra812.ru/prochee-turisticheskoe-snaryazhenie/kostrovaya-setka-0-60-3m-s-chehlom" TargetMode="External"/><Relationship Id="rId392" Type="http://schemas.openxmlformats.org/officeDocument/2006/relationships/hyperlink" Target="https://terra812.ru/turisticheskaya-posuda/stolovye-pribory/lozhka-vilka-titan-turist-matovaya-ural" TargetMode="External"/><Relationship Id="rId427" Type="http://schemas.openxmlformats.org/officeDocument/2006/relationships/hyperlink" Target="http://www.outdoor.spb.ru/index.php?catalog=&amp;id_product_full=171&amp;id_group=" TargetMode="External"/><Relationship Id="rId448" Type="http://schemas.openxmlformats.org/officeDocument/2006/relationships/hyperlink" Target="http://www.outdoor.spb.ru/index.php?catalog=&amp;id_product_full=172&amp;id_group=" TargetMode="External"/><Relationship Id="rId469" Type="http://schemas.openxmlformats.org/officeDocument/2006/relationships/hyperlink" Target="https://terra812.ru/navesnoy-konteyner-na-ryukzak-7l-terra" TargetMode="External"/><Relationship Id="rId26" Type="http://schemas.openxmlformats.org/officeDocument/2006/relationships/hyperlink" Target="http://www.outdoor.spb.ru/index.php?catalog=&amp;id_product_full=162&amp;id_group=" TargetMode="External"/><Relationship Id="rId231" Type="http://schemas.openxmlformats.org/officeDocument/2006/relationships/hyperlink" Target="http://www.outdoor.spb.ru/index.php?catalog=1&amp;id_product_full=113&amp;id_group=67" TargetMode="External"/><Relationship Id="rId252" Type="http://schemas.openxmlformats.org/officeDocument/2006/relationships/hyperlink" Target="http://www.outdoor.spb.ru/index.php?catalog=&amp;id_product_full=1960&amp;id_group=" TargetMode="External"/><Relationship Id="rId273" Type="http://schemas.openxmlformats.org/officeDocument/2006/relationships/hyperlink" Target="http://www.outdoor.spb.ru/index.php?catalog=&amp;id_product_full=38&amp;id_group=" TargetMode="External"/><Relationship Id="rId294" Type="http://schemas.openxmlformats.org/officeDocument/2006/relationships/hyperlink" Target="https://terra812.ru/sumki-dorozhnye-turisticheskie/sportivnye-sumki-i-bauly/sumka-baul-instruktor-70l-dlya-palok-dlya-skandinavskoj-hodby" TargetMode="External"/><Relationship Id="rId308" Type="http://schemas.openxmlformats.org/officeDocument/2006/relationships/hyperlink" Target="https://terra812.ru/turisticheskie-kovriki-i?product_id=67903&amp;limit=64" TargetMode="External"/><Relationship Id="rId329" Type="http://schemas.openxmlformats.org/officeDocument/2006/relationships/hyperlink" Target="https://terra812.ru/vodnoe-snaryazhenie/germoupakovki/germomeshok-v20-taffeta-pu-5000mm" TargetMode="External"/><Relationship Id="rId480" Type="http://schemas.openxmlformats.org/officeDocument/2006/relationships/hyperlink" Target="https://outdoor.spb.ru/index.php?catalog=&amp;id_product_full=1896&amp;id_group=124" TargetMode="External"/><Relationship Id="rId47" Type="http://schemas.openxmlformats.org/officeDocument/2006/relationships/hyperlink" Target="http://www.outdoor.spb.ru/index.php?catalog=&amp;id_product_full=91&amp;id_group=" TargetMode="External"/><Relationship Id="rId68" Type="http://schemas.openxmlformats.org/officeDocument/2006/relationships/hyperlink" Target="http://www.outdoor.spb.ru/index.php?catalog=&amp;id_product_full=127&amp;id_group=66" TargetMode="External"/><Relationship Id="rId89" Type="http://schemas.openxmlformats.org/officeDocument/2006/relationships/hyperlink" Target="http://www.outdoor.spb.ru/index.php?catalog=&amp;id_product_full=159&amp;id_group=" TargetMode="External"/><Relationship Id="rId112" Type="http://schemas.openxmlformats.org/officeDocument/2006/relationships/hyperlink" Target="http://www.outdoor.spb.ru/index.php?catalog=&amp;id_product_full=1770&amp;id_group=" TargetMode="External"/><Relationship Id="rId133" Type="http://schemas.openxmlformats.org/officeDocument/2006/relationships/hyperlink" Target="https://terra812.ru/ryukzaki/turisticheskie-ryukzaki/Travel-backpack-Terra-Altai-40L" TargetMode="External"/><Relationship Id="rId154" Type="http://schemas.openxmlformats.org/officeDocument/2006/relationships/hyperlink" Target="https://terra812.ru/ryukzaki/gorodskie-ryukzaki/City-backpack-TERRA-container-16-l" TargetMode="External"/><Relationship Id="rId175" Type="http://schemas.openxmlformats.org/officeDocument/2006/relationships/hyperlink" Target="https://terra812.ru/sumki-dorozhnye-turisticheskie/koshelki-naveski-kontejnery/Terra-M-First-Aid-Kit" TargetMode="External"/><Relationship Id="rId340" Type="http://schemas.openxmlformats.org/officeDocument/2006/relationships/hyperlink" Target="https://terra812.ru/ryukzaki/turisticheskie-ryukzaki/The-kids-backpack-Terra-Bambi" TargetMode="External"/><Relationship Id="rId361" Type="http://schemas.openxmlformats.org/officeDocument/2006/relationships/hyperlink" Target="https://terra812.ru/turisticheskaya-posuda/kotly/kotel-ovalnyj-bob-3l-nerzhavejka" TargetMode="External"/><Relationship Id="rId196" Type="http://schemas.openxmlformats.org/officeDocument/2006/relationships/hyperlink" Target="https://terra812.ru/zimnij-assortiment/chehly-dlya-lyzh-snoubordov-sumki-dlya-botinok-i-drugie-aksessuary/gornolyzhnyj-chehol-kofr-fd-g-l-all-in-one-158sm-s-kolesami" TargetMode="External"/><Relationship Id="rId200" Type="http://schemas.openxmlformats.org/officeDocument/2006/relationships/hyperlink" Target="https://terra812.ru/zimnij-assortiment/chehly-dlya-lyzh-snoubordov-sumki-dlya-botinok-i-drugie-aksessuary/svyazka-dlya-gornyh-lyzh-para" TargetMode="External"/><Relationship Id="rId382" Type="http://schemas.openxmlformats.org/officeDocument/2006/relationships/hyperlink" Target="https://outdoor.spb.ru/index.php?catalog=&amp;id_product_full=810&amp;id_group=" TargetMode="External"/><Relationship Id="rId417" Type="http://schemas.openxmlformats.org/officeDocument/2006/relationships/hyperlink" Target="https://outdoor.spb.ru/index.php?catalog=1&amp;id_product_full=2230&amp;id_group=1" TargetMode="External"/><Relationship Id="rId438" Type="http://schemas.openxmlformats.org/officeDocument/2006/relationships/hyperlink" Target="https://terra812.ru/sportivnoe/kompasa/Compas-Adrianova" TargetMode="External"/><Relationship Id="rId459" Type="http://schemas.openxmlformats.org/officeDocument/2006/relationships/hyperlink" Target="https://terra812.ru/sumki-dorozhnye-turisticheskie/koshelki-naveski-kontejnery/wallet-promo-print-TERRA" TargetMode="External"/><Relationship Id="rId16" Type="http://schemas.openxmlformats.org/officeDocument/2006/relationships/hyperlink" Target="http://www.outdoor.spb.ru/index.php?catalog=&amp;id_product_full=1893&amp;id_group=" TargetMode="External"/><Relationship Id="rId221" Type="http://schemas.openxmlformats.org/officeDocument/2006/relationships/hyperlink" Target="https://outdoor.spb.ru/index.php?catalog=&amp;id_product_full=2026&amp;id_group=50" TargetMode="External"/><Relationship Id="rId242" Type="http://schemas.openxmlformats.org/officeDocument/2006/relationships/hyperlink" Target="https://terra812.ru/ryukzaki/chehly-na-ryukzaki-i-veloryukzaki/chehol-na-shlem-parashyutnyj" TargetMode="External"/><Relationship Id="rId263" Type="http://schemas.openxmlformats.org/officeDocument/2006/relationships/hyperlink" Target="https://terra812.ru/sportivnoe/kompasa/kompas-kzhs-tip-01-planshetnyj" TargetMode="External"/><Relationship Id="rId284" Type="http://schemas.openxmlformats.org/officeDocument/2006/relationships/hyperlink" Target="http://www.outdoor.spb.ru/index.php?catalog=&amp;id_product_full=1217&amp;id_group=" TargetMode="External"/><Relationship Id="rId319" Type="http://schemas.openxmlformats.org/officeDocument/2006/relationships/hyperlink" Target="https://terra812.ru/vse-dlya-kempinga/trenoga-kostrovaia-1m-terra" TargetMode="External"/><Relationship Id="rId470" Type="http://schemas.openxmlformats.org/officeDocument/2006/relationships/hyperlink" Target="http://www.outdoor.spb.ru/index.php?catalog=&amp;id_product_full=1882&amp;id_group=" TargetMode="External"/><Relationship Id="rId491" Type="http://schemas.openxmlformats.org/officeDocument/2006/relationships/hyperlink" Target="https://terra812.ru/sportivnoe/oborudovanie-dlya-orientirovaniya/legendnica-na-ruku-onego-814sm" TargetMode="External"/><Relationship Id="rId505" Type="http://schemas.openxmlformats.org/officeDocument/2006/relationships/drawing" Target="../drawings/drawing1.xml"/><Relationship Id="rId37" Type="http://schemas.openxmlformats.org/officeDocument/2006/relationships/hyperlink" Target="http://www.outdoor.spb.ru/index.php?catalog=&amp;id_product_full=78&amp;id_group=" TargetMode="External"/><Relationship Id="rId58" Type="http://schemas.openxmlformats.org/officeDocument/2006/relationships/hyperlink" Target="http://www.outdoor.spb.ru/index.php?catalog=&amp;id_product_full=1612&amp;id_group=" TargetMode="External"/><Relationship Id="rId79" Type="http://schemas.openxmlformats.org/officeDocument/2006/relationships/hyperlink" Target="http://www.outdoor.spb.ru/index.php?catalog=&amp;id_product_full=146&amp;id_group=" TargetMode="External"/><Relationship Id="rId102" Type="http://schemas.openxmlformats.org/officeDocument/2006/relationships/hyperlink" Target="http://www.outdoor.spb.ru/index.php?catalog=&amp;id_product_full=140&amp;id_group=" TargetMode="External"/><Relationship Id="rId123" Type="http://schemas.openxmlformats.org/officeDocument/2006/relationships/hyperlink" Target="http://www.outdoor.spb.ru/search/?words=%DF+%E8%F9%F3%3F&amp;ItemID_form=124&amp;go_search=" TargetMode="External"/><Relationship Id="rId144" Type="http://schemas.openxmlformats.org/officeDocument/2006/relationships/hyperlink" Target="https://terra812.ru/turisticheskaya-odezhda/rukavicy/rukavicy-verhonki" TargetMode="External"/><Relationship Id="rId330" Type="http://schemas.openxmlformats.org/officeDocument/2006/relationships/hyperlink" Target="http://www.outdoor.spb.ru/index.php?catalog=&amp;id_product_full=144&amp;id_group=" TargetMode="External"/><Relationship Id="rId90" Type="http://schemas.openxmlformats.org/officeDocument/2006/relationships/hyperlink" Target="http://www.outdoor.spb.ru/index.php?catalog=&amp;id_product_full=1827&amp;id_group=" TargetMode="External"/><Relationship Id="rId165" Type="http://schemas.openxmlformats.org/officeDocument/2006/relationships/hyperlink" Target="https://terra812.ru/spalnye-meshki/Pack-backpack-20L-TERRA" TargetMode="External"/><Relationship Id="rId186" Type="http://schemas.openxmlformats.org/officeDocument/2006/relationships/hyperlink" Target="https://terra812.ru/zimnij-assortiment/chehly-dlya-lyzh-snoubordov-sumki-dlya-botinok-i-drugie-aksessuary/chehol-dlya-lyzh-terra-universalnyj" TargetMode="External"/><Relationship Id="rId351" Type="http://schemas.openxmlformats.org/officeDocument/2006/relationships/hyperlink" Target="https://outdoor.spb.ru/index.php?catalog=&amp;id_product_full=801&amp;id_group=" TargetMode="External"/><Relationship Id="rId372" Type="http://schemas.openxmlformats.org/officeDocument/2006/relationships/hyperlink" Target="https://outdoor.spb.ru/index.php?catalog=&amp;id_product_full=2255&amp;id_group=" TargetMode="External"/><Relationship Id="rId393" Type="http://schemas.openxmlformats.org/officeDocument/2006/relationships/hyperlink" Target="https://outdoor.spb.ru/index.php?catalog=&amp;id_product_full=2270&amp;id_group=" TargetMode="External"/><Relationship Id="rId407" Type="http://schemas.openxmlformats.org/officeDocument/2006/relationships/hyperlink" Target="http://www.outdoor.spb.ru/index.php?catalog=1&amp;id_product_full=113&amp;id_group=67" TargetMode="External"/><Relationship Id="rId428" Type="http://schemas.openxmlformats.org/officeDocument/2006/relationships/hyperlink" Target="https://terra812.ru/turisticheskaya-odezhda/golovnye-ubory-sharfy/shapka-flisovaya" TargetMode="External"/><Relationship Id="rId449" Type="http://schemas.openxmlformats.org/officeDocument/2006/relationships/hyperlink" Target="https://terra812.ru/turisticheskaya-odezhda/golovnye-ubory-sharfy/sharf-polar-fleece" TargetMode="External"/><Relationship Id="rId211" Type="http://schemas.openxmlformats.org/officeDocument/2006/relationships/hyperlink" Target="https://terra812.ru/veloaksessuary/velobagazhniki-i-prochie-aksessuary/remen-bagazhnyj-2-m-utility-strap" TargetMode="External"/><Relationship Id="rId232" Type="http://schemas.openxmlformats.org/officeDocument/2006/relationships/hyperlink" Target="https://terra812.ru/zimnij-assortiment/chehly-dlya-lyzh-snoubordov-sumki-dlya-botinok-i-drugie-aksessuary/chehol-dlya-gornyh-lyzh-terra-lyubitel-160sm" TargetMode="External"/><Relationship Id="rId253" Type="http://schemas.openxmlformats.org/officeDocument/2006/relationships/hyperlink" Target="https://terra812.ru/turisticheskaya-odezhda/dozhdeviki/poncho-tent-terra" TargetMode="External"/><Relationship Id="rId274" Type="http://schemas.openxmlformats.org/officeDocument/2006/relationships/hyperlink" Target="https://terra812.ru/ryukzaki/turisticheskie-ryukzaki/Travel-backpack-Terra-Condor-80L" TargetMode="External"/><Relationship Id="rId295" Type="http://schemas.openxmlformats.org/officeDocument/2006/relationships/hyperlink" Target="https://outdoor.spb.ru/index.php?catalog=&amp;id_product_full=2197&amp;id_group=" TargetMode="External"/><Relationship Id="rId309" Type="http://schemas.openxmlformats.org/officeDocument/2006/relationships/hyperlink" Target="https://outdoor.spb.ru/index.php?catalog=&amp;id_product_full=1963&amp;id_group=" TargetMode="External"/><Relationship Id="rId460" Type="http://schemas.openxmlformats.org/officeDocument/2006/relationships/hyperlink" Target="http://www.outdoor.spb.ru/index.php?catalog=&amp;id_product_full=105&amp;id_group=" TargetMode="External"/><Relationship Id="rId481" Type="http://schemas.openxmlformats.org/officeDocument/2006/relationships/hyperlink" Target="https://outdoor.spb.ru/index.php?catalog=&amp;id_product_full=2223&amp;id_group=64" TargetMode="External"/><Relationship Id="rId27" Type="http://schemas.openxmlformats.org/officeDocument/2006/relationships/hyperlink" Target="http://www.outdoor.spb.ru/index.php?catalog=&amp;id_product_full=163&amp;id_group=" TargetMode="External"/><Relationship Id="rId48" Type="http://schemas.openxmlformats.org/officeDocument/2006/relationships/hyperlink" Target="http://www.outdoor.spb.ru/index.php?catalog=1&amp;id_product_full=1964&amp;id_group=64" TargetMode="External"/><Relationship Id="rId69" Type="http://schemas.openxmlformats.org/officeDocument/2006/relationships/hyperlink" Target="http://www.outdoor.spb.ru/index.php?catalog=&amp;id_product_full=1768&amp;id_group=66" TargetMode="External"/><Relationship Id="rId113" Type="http://schemas.openxmlformats.org/officeDocument/2006/relationships/hyperlink" Target="http://www.outdoor.spb.ru/index.php?catalog=&amp;id_product_full=96&amp;id_group=" TargetMode="External"/><Relationship Id="rId134" Type="http://schemas.openxmlformats.org/officeDocument/2006/relationships/hyperlink" Target="https://terra812.ru/ryukzaki/turisticheskie-ryukzaki/Travel-backpack-Terra-Altai-100L" TargetMode="External"/><Relationship Id="rId320" Type="http://schemas.openxmlformats.org/officeDocument/2006/relationships/hyperlink" Target="https://terra812.ru/spalnye-meshki/spalnyj-meshok-terra-expert-1-m" TargetMode="External"/><Relationship Id="rId80" Type="http://schemas.openxmlformats.org/officeDocument/2006/relationships/hyperlink" Target="http://www.outdoor.spb.ru/index.php?catalog=&amp;id_product_full=147&amp;id_group=" TargetMode="External"/><Relationship Id="rId155" Type="http://schemas.openxmlformats.org/officeDocument/2006/relationships/hyperlink" Target="https://terra812.ru/ryukzaki/gorodskie-ryukzaki/Backpack-Terra-Compact-backpack-a-badger" TargetMode="External"/><Relationship Id="rId176" Type="http://schemas.openxmlformats.org/officeDocument/2006/relationships/hyperlink" Target="https://terra812.ru/veloaksessuary/veloryukzaki/The-backpack-on-the-trunk-of-Terra-Pegasus-50-b-ue-ye-ow" TargetMode="External"/><Relationship Id="rId197" Type="http://schemas.openxmlformats.org/officeDocument/2006/relationships/hyperlink" Target="https://terra812.ru/zimnij-assortiment/chehly-dlya-lyzh-snoubordov-sumki-dlya-botinok-i-drugie-aksessuary/gornolyzhnyj-chehol-kofr-fd-g-l-all-in-one-185sm-s-kolesami" TargetMode="External"/><Relationship Id="rId341" Type="http://schemas.openxmlformats.org/officeDocument/2006/relationships/hyperlink" Target="https://outdoor.spb.ru/index.php?catalog=&amp;id_product_full=2251&amp;id_group=" TargetMode="External"/><Relationship Id="rId362" Type="http://schemas.openxmlformats.org/officeDocument/2006/relationships/hyperlink" Target="https://terra812.ru/turisticheskaya-posuda/kotly/kotel-ovalnyj-bob-4l-nerzhavejka" TargetMode="External"/><Relationship Id="rId383" Type="http://schemas.openxmlformats.org/officeDocument/2006/relationships/hyperlink" Target="https://terra812.ru/turisticheskie-kovriki-i/kovrik-skladnoj-kovrik-garmoshka-9-slozhenij" TargetMode="External"/><Relationship Id="rId418" Type="http://schemas.openxmlformats.org/officeDocument/2006/relationships/hyperlink" Target="https://outdoor.spb.ru/index.php?catalog=1&amp;id_product_full=2285&amp;id_group=1" TargetMode="External"/><Relationship Id="rId439" Type="http://schemas.openxmlformats.org/officeDocument/2006/relationships/hyperlink" Target="https://terra812.ru/prochee-turisticheskoe-snaryazhenie/breloki/Kurvimetr-mehanicheskiy" TargetMode="External"/><Relationship Id="rId201" Type="http://schemas.openxmlformats.org/officeDocument/2006/relationships/hyperlink" Target="https://terra812.ru/trekingovye-palki/aksessuary-dlya-trekkingovye-palki-dlya-skandinavskoj-hodby/chehol-universalnyj-dlya-palok-rostovyh-dlya-skandinavskoj-hodby" TargetMode="External"/><Relationship Id="rId222" Type="http://schemas.openxmlformats.org/officeDocument/2006/relationships/hyperlink" Target="https://outdoor.spb.ru/index.php?catalog=&amp;id_product_full=2173&amp;id_group=" TargetMode="External"/><Relationship Id="rId243" Type="http://schemas.openxmlformats.org/officeDocument/2006/relationships/hyperlink" Target="https://terra812.ru/prochee-turisticheskoe-snaryazhenie/poyas-dlya-gruzov" TargetMode="External"/><Relationship Id="rId264" Type="http://schemas.openxmlformats.org/officeDocument/2006/relationships/hyperlink" Target="https://outdoor.spb.ru/index.php?catalog=&amp;id_product_full=778&amp;id_group=" TargetMode="External"/><Relationship Id="rId285" Type="http://schemas.openxmlformats.org/officeDocument/2006/relationships/hyperlink" Target="https://outdoor.spb.ru/index.php?catalog=&amp;id_product_full=837&amp;id_group=55" TargetMode="External"/><Relationship Id="rId450" Type="http://schemas.openxmlformats.org/officeDocument/2006/relationships/hyperlink" Target="https://terra812.ru/spalnyy-meshok-kokon-ekspert-1-long-levyy-t-komforta-6-s-6-2-8-s-terra" TargetMode="External"/><Relationship Id="rId471" Type="http://schemas.openxmlformats.org/officeDocument/2006/relationships/hyperlink" Target="https://terra812.ru/sumki-dorozhnye-turisticheskie/koshelki-naveski-kontejnery/chehol-dlya-koshek-elbrus-4l" TargetMode="External"/><Relationship Id="rId506" Type="http://schemas.openxmlformats.org/officeDocument/2006/relationships/vmlDrawing" Target="../drawings/vmlDrawing1.vml"/><Relationship Id="rId17" Type="http://schemas.openxmlformats.org/officeDocument/2006/relationships/hyperlink" Target="http://www.outdoor.spb.ru/index.php?catalog=&amp;id_product_full=1894&amp;id_group=" TargetMode="External"/><Relationship Id="rId38" Type="http://schemas.openxmlformats.org/officeDocument/2006/relationships/hyperlink" Target="http://www.outdoor.spb.ru/search/?words=%DF+%E8%F9%F3%3F&amp;ItemID_form=8147&amp;go_search=" TargetMode="External"/><Relationship Id="rId59" Type="http://schemas.openxmlformats.org/officeDocument/2006/relationships/hyperlink" Target="http://www.outdoor.spb.ru/index.php?catalog=&amp;id_product_full=1953&amp;id_group=" TargetMode="External"/><Relationship Id="rId103" Type="http://schemas.openxmlformats.org/officeDocument/2006/relationships/hyperlink" Target="http://www.outdoor.spb.ru/index.php?catalog=&amp;id_product_full=141&amp;id_group=" TargetMode="External"/><Relationship Id="rId124" Type="http://schemas.openxmlformats.org/officeDocument/2006/relationships/hyperlink" Target="https://terra812.ru/ryukzaki/turisticheskie-ryukzaki/Travel-backpack-Terra-Yetti-120L-super" TargetMode="External"/><Relationship Id="rId310" Type="http://schemas.openxmlformats.org/officeDocument/2006/relationships/hyperlink" Target="http://www.outdoor.spb.ru/index.php?catalog=&amp;id_product_full=90&amp;id_group=" TargetMode="External"/><Relationship Id="rId492" Type="http://schemas.openxmlformats.org/officeDocument/2006/relationships/hyperlink" Target="https://terra812.ru/sportivnoe/oborudovanie-dlya-orientirovaniya/legendnica-na-ruku-onego-820sm" TargetMode="External"/><Relationship Id="rId70" Type="http://schemas.openxmlformats.org/officeDocument/2006/relationships/hyperlink" Target="http://www.outdoor.spb.ru/index.php?catalog=&amp;id_product_full=1768&amp;id_group=66" TargetMode="External"/><Relationship Id="rId91" Type="http://schemas.openxmlformats.org/officeDocument/2006/relationships/hyperlink" Target="http://www.outdoor.spb.ru/index.php?catalog=&amp;id_product_full=1763&amp;id_group=" TargetMode="External"/><Relationship Id="rId145" Type="http://schemas.openxmlformats.org/officeDocument/2006/relationships/hyperlink" Target="https://terra812.ru/turisticheskaya-odezhda/rukavicy/varezhki-polar-fleece-r-r" TargetMode="External"/><Relationship Id="rId166" Type="http://schemas.openxmlformats.org/officeDocument/2006/relationships/hyperlink" Target="https://terra812.ru/turisticheskaya-posuda/kotly/chehol-dlya-kotla" TargetMode="External"/><Relationship Id="rId187" Type="http://schemas.openxmlformats.org/officeDocument/2006/relationships/hyperlink" Target="https://terra812.ru/zimnij-assortiment/chehly-dlya-lyzh-snoubordov-sumki-dlya-botinok-i-drugie-aksessuary/chehol-dlya-lyzh-lajt-terra" TargetMode="External"/><Relationship Id="rId331" Type="http://schemas.openxmlformats.org/officeDocument/2006/relationships/hyperlink" Target="https://terra812.ru/turisticheskaya-odezhda/dozhdeviki/poncho-tent-na-rukzak-terra" TargetMode="External"/><Relationship Id="rId352" Type="http://schemas.openxmlformats.org/officeDocument/2006/relationships/hyperlink" Target="https://outdoor.spb.ru/index.php?catalog=&amp;id_product_full=802&amp;id_group=" TargetMode="External"/><Relationship Id="rId373" Type="http://schemas.openxmlformats.org/officeDocument/2006/relationships/hyperlink" Target="https://outdoor.spb.ru/index.php?catalog=&amp;id_product_full=2201&amp;id_group=" TargetMode="External"/><Relationship Id="rId394" Type="http://schemas.openxmlformats.org/officeDocument/2006/relationships/hyperlink" Target="https://outdoor.spb.ru/index.php?catalog=&amp;id_product_full=2271&amp;id_group=118" TargetMode="External"/><Relationship Id="rId408" Type="http://schemas.openxmlformats.org/officeDocument/2006/relationships/hyperlink" Target="https://terra812.ru/zimnij-assortiment/chehly-dlya-lyzh-snoubordov-sumki-dlya-botinok-i-drugie-aksessuary/chehol-dlya-gornyh-lyzh-terra-lyubitel-160sm" TargetMode="External"/><Relationship Id="rId429" Type="http://schemas.openxmlformats.org/officeDocument/2006/relationships/hyperlink" Target="http://www.outdoor.spb.ru/index.php?catalog=&amp;id_product_full=33&amp;id_group=" TargetMode="External"/><Relationship Id="rId1" Type="http://schemas.openxmlformats.org/officeDocument/2006/relationships/hyperlink" Target="http://www.outdoor.spb.ru/index.php?catalog=&amp;id_product_full=1429&amp;id_group=" TargetMode="External"/><Relationship Id="rId212" Type="http://schemas.openxmlformats.org/officeDocument/2006/relationships/hyperlink" Target="https://terra812.ru/turisticheskie-kovriki-i/Mat-bag-beach-Terra" TargetMode="External"/><Relationship Id="rId233" Type="http://schemas.openxmlformats.org/officeDocument/2006/relationships/hyperlink" Target="http://www.outdoor.spb.ru/index.php?catalog=1&amp;id_product_full=113&amp;id_group=67" TargetMode="External"/><Relationship Id="rId254" Type="http://schemas.openxmlformats.org/officeDocument/2006/relationships/hyperlink" Target="https://terra812.ru/spalnye-meshki/spalnyj-meshok-terra-expert-m" TargetMode="External"/><Relationship Id="rId440" Type="http://schemas.openxmlformats.org/officeDocument/2006/relationships/hyperlink" Target="https://terra812.ru/ryukzaki/turisticheskie-ryukzaki/stoika-dlya-rukzaka-laty" TargetMode="External"/><Relationship Id="rId28" Type="http://schemas.openxmlformats.org/officeDocument/2006/relationships/hyperlink" Target="http://www.outdoor.spb.ru/index.php?catalog=&amp;id_product_full=994&amp;id_group=" TargetMode="External"/><Relationship Id="rId49" Type="http://schemas.openxmlformats.org/officeDocument/2006/relationships/hyperlink" Target="http://www.outdoor.spb.ru/index.php?catalog=&amp;id_product_full=94&amp;id_group=" TargetMode="External"/><Relationship Id="rId114" Type="http://schemas.openxmlformats.org/officeDocument/2006/relationships/hyperlink" Target="http://www.outdoor.spb.ru/index.php?catalog=&amp;id_product_full=1959&amp;id_group=" TargetMode="External"/><Relationship Id="rId275" Type="http://schemas.openxmlformats.org/officeDocument/2006/relationships/hyperlink" Target="https://terra812.ru/sportivnoe/oborudovanie-dlya-orientirovaniya/volchatnik-200-m-nejlonovyj" TargetMode="External"/><Relationship Id="rId296" Type="http://schemas.openxmlformats.org/officeDocument/2006/relationships/hyperlink" Target="https://terra812.ru/sumki-dorozhnye-turisticheskie/poyasnye-sumki/sumka-poyasnaya-legkaya" TargetMode="External"/><Relationship Id="rId300" Type="http://schemas.openxmlformats.org/officeDocument/2006/relationships/hyperlink" Target="https://outdoor.spb.ru/index.php?catalog=1&amp;id_product_full=960&amp;id_group=110" TargetMode="External"/><Relationship Id="rId461" Type="http://schemas.openxmlformats.org/officeDocument/2006/relationships/hyperlink" Target="https://terra812.ru/spalnye-meshki/vkladysh-v-spalnyj-meshok" TargetMode="External"/><Relationship Id="rId482" Type="http://schemas.openxmlformats.org/officeDocument/2006/relationships/hyperlink" Target="https://outdoor.spb.ru/index.php?catalog=&amp;id_product_full=1913&amp;id_group=95" TargetMode="External"/><Relationship Id="rId60" Type="http://schemas.openxmlformats.org/officeDocument/2006/relationships/hyperlink" Target="http://www.outdoor.spb.ru/index.php?catalog=&amp;id_product_full=1220&amp;id_group=" TargetMode="External"/><Relationship Id="rId81" Type="http://schemas.openxmlformats.org/officeDocument/2006/relationships/hyperlink" Target="http://www.outdoor.spb.ru/index.php?catalog=&amp;id_product_full=148&amp;id_group=" TargetMode="External"/><Relationship Id="rId135" Type="http://schemas.openxmlformats.org/officeDocument/2006/relationships/hyperlink" Target="https://terra812.ru/chehol-na-ryukzak-xl-80-110l-zheltyy-terra" TargetMode="External"/><Relationship Id="rId156" Type="http://schemas.openxmlformats.org/officeDocument/2006/relationships/hyperlink" Target="https://terra812.ru/ryukzaki/gorodskie-ryukzaki/City-laptop-backpack-Terra-Online-30L" TargetMode="External"/><Relationship Id="rId177" Type="http://schemas.openxmlformats.org/officeDocument/2006/relationships/hyperlink" Target="https://terra812.ru/veloaksessuary/veloryukzaki/The-backpack-pants-on-the-trunk-of-Terra-Pegasus-80-red-ye-ow" TargetMode="External"/><Relationship Id="rId198" Type="http://schemas.openxmlformats.org/officeDocument/2006/relationships/hyperlink" Target="https://terra812.ru/zimnij-assortiment/chehly-dlya-lyzh-snoubordov-sumki-dlya-botinok-i-drugie-aksessuary/sumka-dlya-gornolyzhnyh-botinok-lajt-terra" TargetMode="External"/><Relationship Id="rId321" Type="http://schemas.openxmlformats.org/officeDocument/2006/relationships/hyperlink" Target="https://outdoor.spb.ru/index.php?catalog=1&amp;id_product_full=2232&amp;id_group=153" TargetMode="External"/><Relationship Id="rId342" Type="http://schemas.openxmlformats.org/officeDocument/2006/relationships/hyperlink" Target="https://terra812.ru/ryukzaki/turisticheskie-ryukzaki/rukzak-bembi-pro-terra" TargetMode="External"/><Relationship Id="rId363" Type="http://schemas.openxmlformats.org/officeDocument/2006/relationships/hyperlink" Target="https://terra812.ru/turisticheskaya-posuda/kotly/kotel-ovalnyj-bob-5l-nerzhavejka" TargetMode="External"/><Relationship Id="rId384" Type="http://schemas.openxmlformats.org/officeDocument/2006/relationships/hyperlink" Target="http://www.outdoor.spb.ru/index.php?catalog=1&amp;id_product_full=197&amp;id_group=159" TargetMode="External"/><Relationship Id="rId419" Type="http://schemas.openxmlformats.org/officeDocument/2006/relationships/hyperlink" Target="https://terra812.ru/turisticheskaya-odezhda/golovnye-ubory-sharfy/vorot-manishka-flis-r-l-chernyy-sharf-vorotnik-s-nagrudnikom-terra" TargetMode="External"/><Relationship Id="rId202" Type="http://schemas.openxmlformats.org/officeDocument/2006/relationships/hyperlink" Target="https://terra812.ru/trekingovye-palki/aksessuary-dlya-trekkingovye-palki-dlya-skandinavskoj-hodby/chehol-radost-75-dlya-skladnyh-palok-dlya-skandinavskoj-hodby" TargetMode="External"/><Relationship Id="rId223" Type="http://schemas.openxmlformats.org/officeDocument/2006/relationships/hyperlink" Target="https://outdoor.spb.ru/index.php?catalog=1&amp;id_product_full=2001&amp;id_group=67" TargetMode="External"/><Relationship Id="rId244" Type="http://schemas.openxmlformats.org/officeDocument/2006/relationships/hyperlink" Target="https://outdoor.spb.ru/index.php?catalog=1&amp;id_product_full=2177&amp;id_group=" TargetMode="External"/><Relationship Id="rId430" Type="http://schemas.openxmlformats.org/officeDocument/2006/relationships/hyperlink" Target="https://terra812.ru/ryukzaki/turisticheskie-ryukzaki/Travel-rucksack-Cadet-Terra-70-l-with-armor" TargetMode="External"/><Relationship Id="rId18" Type="http://schemas.openxmlformats.org/officeDocument/2006/relationships/hyperlink" Target="http://www.outdoor.spb.ru/index.php?catalog=&amp;id_product_full=1895&amp;id_group=" TargetMode="External"/><Relationship Id="rId39" Type="http://schemas.openxmlformats.org/officeDocument/2006/relationships/hyperlink" Target="http://www.outdoor.spb.ru/index.php?catalog=&amp;id_product_full=80&amp;id_group=" TargetMode="External"/><Relationship Id="rId265" Type="http://schemas.openxmlformats.org/officeDocument/2006/relationships/hyperlink" Target="https://outdoor.spb.ru/index.php?catalog=&amp;id_product_full=1903&amp;id_group=" TargetMode="External"/><Relationship Id="rId286" Type="http://schemas.openxmlformats.org/officeDocument/2006/relationships/hyperlink" Target="https://terra812.ru/turisticheskie-palatki-i-tenty/dugi-kolyshki-remnabory/nabor-kolyshkov-6sht-v-chehle-st-pokr-terra" TargetMode="External"/><Relationship Id="rId451" Type="http://schemas.openxmlformats.org/officeDocument/2006/relationships/hyperlink" Target="https://outdoor.spb.ru/index.php?catalog=&amp;id_product_full=2292&amp;id_group=" TargetMode="External"/><Relationship Id="rId472" Type="http://schemas.openxmlformats.org/officeDocument/2006/relationships/hyperlink" Target="https://outdoor.spb.ru/index.php?catalog=&amp;id_product_full=2302&amp;id_group=" TargetMode="External"/><Relationship Id="rId493" Type="http://schemas.openxmlformats.org/officeDocument/2006/relationships/hyperlink" Target="http://www.outdoor.spb.ru/index.php?catalog=1&amp;id_product_full=1965&amp;id_group=64" TargetMode="External"/><Relationship Id="rId507" Type="http://schemas.openxmlformats.org/officeDocument/2006/relationships/comments" Target="../comments1.xml"/><Relationship Id="rId50" Type="http://schemas.openxmlformats.org/officeDocument/2006/relationships/hyperlink" Target="http://www.outdoor.spb.ru/index.php?catalog=&amp;id_product_full=95&amp;id_group=" TargetMode="External"/><Relationship Id="rId104" Type="http://schemas.openxmlformats.org/officeDocument/2006/relationships/hyperlink" Target="http://www.outdoor.spb.ru/index.php?catalog=&amp;id_product_full=142&amp;id_group=" TargetMode="External"/><Relationship Id="rId125" Type="http://schemas.openxmlformats.org/officeDocument/2006/relationships/hyperlink" Target="https://terra812.ru/ryukzaki/turisticheskie-ryukzaki/Large-travel-backpack-Terra-Moose-140l" TargetMode="External"/><Relationship Id="rId146" Type="http://schemas.openxmlformats.org/officeDocument/2006/relationships/hyperlink" Target="https://terra812.ru/turisticheskaya-odezhda/noski/turisticheskie-noski-flisovye" TargetMode="External"/><Relationship Id="rId167" Type="http://schemas.openxmlformats.org/officeDocument/2006/relationships/hyperlink" Target="https://terra812.ru/turisticheskaya-posuda/kotly/chehol-dlya-kotla-5-l" TargetMode="External"/><Relationship Id="rId188" Type="http://schemas.openxmlformats.org/officeDocument/2006/relationships/hyperlink" Target="https://terra812.ru/zimnij-assortiment/chehly-dlya-lyzh-snoubordov-sumki-dlya-botinok-i-drugie-aksessuary/chehol-dlya-lyzh-lajt-terra" TargetMode="External"/><Relationship Id="rId311" Type="http://schemas.openxmlformats.org/officeDocument/2006/relationships/hyperlink" Target="https://terra812.ru/turisticheskaya-posuda/posuda-turisticheskaya/meshochek-universalnyj" TargetMode="External"/><Relationship Id="rId332" Type="http://schemas.openxmlformats.org/officeDocument/2006/relationships/hyperlink" Target="https://outdoor.spb.ru/index.php?catalog=&amp;id_product_full=152&amp;id_group=161" TargetMode="External"/><Relationship Id="rId353" Type="http://schemas.openxmlformats.org/officeDocument/2006/relationships/hyperlink" Target="https://outdoor.spb.ru/index.php?catalog=&amp;id_product_full=803&amp;id_group=" TargetMode="External"/><Relationship Id="rId374" Type="http://schemas.openxmlformats.org/officeDocument/2006/relationships/hyperlink" Target="https://terra812.ru/Balaklava-snud-Terra" TargetMode="External"/><Relationship Id="rId395" Type="http://schemas.openxmlformats.org/officeDocument/2006/relationships/hyperlink" Target="https://outdoor.spb.ru/index.php?catalog=&amp;id_product_full=2269&amp;id_group=118" TargetMode="External"/><Relationship Id="rId409" Type="http://schemas.openxmlformats.org/officeDocument/2006/relationships/hyperlink" Target="https://outdoor.spb.ru/index.php?catalog=&amp;id_product_full=2223&amp;id_group=64" TargetMode="External"/><Relationship Id="rId71" Type="http://schemas.openxmlformats.org/officeDocument/2006/relationships/hyperlink" Target="http://www.outdoor.spb.ru/index.php?catalog=&amp;id_product_full=1768&amp;id_group=66" TargetMode="External"/><Relationship Id="rId92" Type="http://schemas.openxmlformats.org/officeDocument/2006/relationships/hyperlink" Target="http://www.outdoor.spb.ru/index.php?catalog=1&amp;id_product_full=1262&amp;id_group=67" TargetMode="External"/><Relationship Id="rId213" Type="http://schemas.openxmlformats.org/officeDocument/2006/relationships/hyperlink" Target="https://terra812.ru/turisticheskie-kovriki-i/kovrik-turisticheskij-skladnoj-kovrik-garmoshka-8-slozhenij" TargetMode="External"/><Relationship Id="rId234" Type="http://schemas.openxmlformats.org/officeDocument/2006/relationships/hyperlink" Target="https://terra812.ru/zimnij-assortiment/chehly-dlya-lyzh-snoubordov-sumki-dlya-botinok-i-drugie-aksessuary/chehol-dlya-gornyh-lyzh-terra-lyubitel-160sm" TargetMode="External"/><Relationship Id="rId420" Type="http://schemas.openxmlformats.org/officeDocument/2006/relationships/hyperlink" Target="https://terra812.ru/turisticheskaya-odezhda/golovnye-ubory-sharfy/sharf-shapka-truba-s-zatyazhkoy-flisovaya-terra" TargetMode="External"/><Relationship Id="rId2" Type="http://schemas.openxmlformats.org/officeDocument/2006/relationships/hyperlink" Target="https://outdoor.spb.ru/index.php?catalog=&amp;id_product_full=2247&amp;id_group=25" TargetMode="External"/><Relationship Id="rId29" Type="http://schemas.openxmlformats.org/officeDocument/2006/relationships/hyperlink" Target="http://www.outdoor.spb.ru/index.php?catalog=&amp;id_product_full=166&amp;id_group=" TargetMode="External"/><Relationship Id="rId255" Type="http://schemas.openxmlformats.org/officeDocument/2006/relationships/hyperlink" Target="https://outdoor.spb.ru/index.php?catalog=&amp;id_product_full=2185&amp;id_group=" TargetMode="External"/><Relationship Id="rId276" Type="http://schemas.openxmlformats.org/officeDocument/2006/relationships/hyperlink" Target="https://outdoor.spb.ru/index.php?catalog=&amp;id_product_full=2055&amp;id_group=" TargetMode="External"/><Relationship Id="rId297" Type="http://schemas.openxmlformats.org/officeDocument/2006/relationships/hyperlink" Target="https://outdoor.spb.ru/index.php?catalog=&amp;id_product_full=128&amp;id_group=" TargetMode="External"/><Relationship Id="rId441" Type="http://schemas.openxmlformats.org/officeDocument/2006/relationships/hyperlink" Target="https://terra812.ru/Grudnaya-styzhka-terra" TargetMode="External"/><Relationship Id="rId462" Type="http://schemas.openxmlformats.org/officeDocument/2006/relationships/hyperlink" Target="https://outdoor.spb.ru/index.php?catalog=&amp;id_product_full=2301&amp;id_group=" TargetMode="External"/><Relationship Id="rId483" Type="http://schemas.openxmlformats.org/officeDocument/2006/relationships/hyperlink" Target="https://terra812.ru/sumki-dorozhnye-turisticheskie/poyasnye-sumki/sumka-poyasnaya-lajt-k" TargetMode="External"/><Relationship Id="rId40" Type="http://schemas.openxmlformats.org/officeDocument/2006/relationships/hyperlink" Target="http://www.outdoor.spb.ru/index.php?catalog=&amp;id_product_full=84&amp;id_group=" TargetMode="External"/><Relationship Id="rId115" Type="http://schemas.openxmlformats.org/officeDocument/2006/relationships/hyperlink" Target="http://www.outdoor.spb.ru/index.php?catalog=&amp;id_product_full=1911&amp;id_group=" TargetMode="External"/><Relationship Id="rId136" Type="http://schemas.openxmlformats.org/officeDocument/2006/relationships/hyperlink" Target="https://terra812.ru/ryukzaki/chehly-na-ryukzaki-i-veloryukzaki/chehol-na-ryukzak-l-60-100l-pu-zheltyy-terra" TargetMode="External"/><Relationship Id="rId157" Type="http://schemas.openxmlformats.org/officeDocument/2006/relationships/hyperlink" Target="https://terra812.ru/ryukzaki/gorodskie-ryukzaki/City-backpack-Terra-Navigator-20L" TargetMode="External"/><Relationship Id="rId178" Type="http://schemas.openxmlformats.org/officeDocument/2006/relationships/hyperlink" Target="https://terra812.ru/ryukzaki/chehly-na-ryukzaki-i-veloryukzaki/Cover-for-the-backpack-pants-TERRA-50-l" TargetMode="External"/><Relationship Id="rId301" Type="http://schemas.openxmlformats.org/officeDocument/2006/relationships/hyperlink" Target="https://outdoor.spb.ru/index.php?catalog=1&amp;id_product_full=2198&amp;id_group=67" TargetMode="External"/><Relationship Id="rId322" Type="http://schemas.openxmlformats.org/officeDocument/2006/relationships/hyperlink" Target="https://terra812.ru/Cover-for-folding-bike-Bicycle-bike-bag-SIMPLEX-20" TargetMode="External"/><Relationship Id="rId343" Type="http://schemas.openxmlformats.org/officeDocument/2006/relationships/hyperlink" Target="https://outdoor.spb.ru/index.php?catalog=&amp;id_product_full=2253&amp;id_group=" TargetMode="External"/><Relationship Id="rId364" Type="http://schemas.openxmlformats.org/officeDocument/2006/relationships/hyperlink" Target="https://terra812.ru/turisticheskaya-posuda/kotly/kotel-ovalnyj-bob-6l-nerzhavejka" TargetMode="External"/><Relationship Id="rId61" Type="http://schemas.openxmlformats.org/officeDocument/2006/relationships/hyperlink" Target="http://www.outdoor.spb.ru/index.php?catalog=&amp;id_product_full=1218&amp;id_group=" TargetMode="External"/><Relationship Id="rId82" Type="http://schemas.openxmlformats.org/officeDocument/2006/relationships/hyperlink" Target="http://www.outdoor.spb.ru/index.php?catalog=&amp;id_product_full=1102&amp;id_group=" TargetMode="External"/><Relationship Id="rId199" Type="http://schemas.openxmlformats.org/officeDocument/2006/relationships/hyperlink" Target="https://terra812.ru/zimnij-assortiment/chehly-dlya-lyzh-snoubordov-sumki-dlya-botinok-i-drugie-aksessuary/sumka-dlya-gornolyzhnyh-botinok-lajt-terra" TargetMode="External"/><Relationship Id="rId203" Type="http://schemas.openxmlformats.org/officeDocument/2006/relationships/hyperlink" Target="https://terra812.ru/chehol-radost-90-dlya-skladnyh-palok-dlya-skandinavskoj-hodby" TargetMode="External"/><Relationship Id="rId385" Type="http://schemas.openxmlformats.org/officeDocument/2006/relationships/hyperlink" Target="https://outdoor.spb.ru/index.php?catalog=&amp;id_product_full=2261&amp;id_group=" TargetMode="External"/><Relationship Id="rId19" Type="http://schemas.openxmlformats.org/officeDocument/2006/relationships/hyperlink" Target="http://www.outdoor.spb.ru/index.php?catalog=&amp;id_product_full=62&amp;id_group=" TargetMode="External"/><Relationship Id="rId224" Type="http://schemas.openxmlformats.org/officeDocument/2006/relationships/hyperlink" Target="https://outdoor.spb.ru/index.php?catalog=1&amp;id_product_full=2001&amp;id_group=67" TargetMode="External"/><Relationship Id="rId245" Type="http://schemas.openxmlformats.org/officeDocument/2006/relationships/hyperlink" Target="https://terra812.ru/spalnye-meshki/spalnyj-meshok-terra-expert" TargetMode="External"/><Relationship Id="rId266" Type="http://schemas.openxmlformats.org/officeDocument/2006/relationships/hyperlink" Target="https://terra812.ru/turisticheskie-palatki-i-tenty/dugi-kolyshki-remnabory/kolyshek-shpilka" TargetMode="External"/><Relationship Id="rId287" Type="http://schemas.openxmlformats.org/officeDocument/2006/relationships/hyperlink" Target="https://terra812.ru/turisticheskie-palatki-i-tenty/dugi-kolyshki-remnabory/chehol-dlya-kolyshkov" TargetMode="External"/><Relationship Id="rId410" Type="http://schemas.openxmlformats.org/officeDocument/2006/relationships/hyperlink" Target="https://terra812.ru/meshochek-iz-setki-universalnyj-24x22-sm" TargetMode="External"/><Relationship Id="rId431" Type="http://schemas.openxmlformats.org/officeDocument/2006/relationships/hyperlink" Target="https://terra812.ru/ryukzaki/turisticheskie-ryukzaki/70046-70046" TargetMode="External"/><Relationship Id="rId452" Type="http://schemas.openxmlformats.org/officeDocument/2006/relationships/hyperlink" Target="http://www.outdoor.spb.ru/index.php?catalog=&amp;id_product_full=36&amp;id_group=" TargetMode="External"/><Relationship Id="rId473" Type="http://schemas.openxmlformats.org/officeDocument/2006/relationships/hyperlink" Target="https://terra812.ru/ryukzaki/turisticheskie-ryukzaki/turisticheskiy-ryukzak-altay-60p-l-seryy-terra" TargetMode="External"/><Relationship Id="rId494" Type="http://schemas.openxmlformats.org/officeDocument/2006/relationships/hyperlink" Target="https://terra812.ru/turisticheskaya-posuda/kotly/chehol-dlya-kotla" TargetMode="External"/><Relationship Id="rId30" Type="http://schemas.openxmlformats.org/officeDocument/2006/relationships/hyperlink" Target="http://www.outdoor.spb.ru/index.php?catalog=&amp;id_product_full=168&amp;id_group=" TargetMode="External"/><Relationship Id="rId105" Type="http://schemas.openxmlformats.org/officeDocument/2006/relationships/hyperlink" Target="http://www.outdoor.spb.ru/index.php?catalog=&amp;id_product_full=149&amp;id_group=" TargetMode="External"/><Relationship Id="rId126" Type="http://schemas.openxmlformats.org/officeDocument/2006/relationships/hyperlink" Target="https://terra812.ru/ryukzaki/turisticheskie-ryukzaki/Travel-backpack-Terra-Expeditionary-100-l" TargetMode="External"/><Relationship Id="rId147" Type="http://schemas.openxmlformats.org/officeDocument/2006/relationships/hyperlink" Target="https://terra812.ru/turisticheskaya-odezhda/golovnye-ubory-sharfy/dvuhslojnaya-dvuhstoronnyaya-s-zastezhkoj" TargetMode="External"/><Relationship Id="rId168" Type="http://schemas.openxmlformats.org/officeDocument/2006/relationships/hyperlink" Target="https://terra812.ru/turisticheskie-kovriki-i/chehol-na-kovrik-8-10-mm-1" TargetMode="External"/><Relationship Id="rId312" Type="http://schemas.openxmlformats.org/officeDocument/2006/relationships/hyperlink" Target="https://terra812.ru/vodnoe-snaryazhenie/germoupakovki/germomeshok-v60-taffeta-pu-5000mm" TargetMode="External"/><Relationship Id="rId333" Type="http://schemas.openxmlformats.org/officeDocument/2006/relationships/hyperlink" Target="https://terra812.ru/turisticheskie-kovriki-i/kovriki-rulon/kovrik-turisticheskij-terra-1800h500h10-mm-seryj" TargetMode="External"/><Relationship Id="rId354" Type="http://schemas.openxmlformats.org/officeDocument/2006/relationships/hyperlink" Target="https://outdoor.spb.ru/index.php?catalog=&amp;id_product_full=804&amp;id_group=" TargetMode="External"/><Relationship Id="rId51" Type="http://schemas.openxmlformats.org/officeDocument/2006/relationships/hyperlink" Target="http://www.outdoor.spb.ru/index.php?catalog=&amp;id_product_full=1604&amp;id_group=" TargetMode="External"/><Relationship Id="rId72" Type="http://schemas.openxmlformats.org/officeDocument/2006/relationships/hyperlink" Target="http://www.outdoor.spb.ru/index.php?catalog=1&amp;id_product_full=113&amp;id_group=67" TargetMode="External"/><Relationship Id="rId93" Type="http://schemas.openxmlformats.org/officeDocument/2006/relationships/hyperlink" Target="http://www.outdoor.spb.ru/index.php?catalog=&amp;id_product_full=108&amp;id_group=" TargetMode="External"/><Relationship Id="rId189" Type="http://schemas.openxmlformats.org/officeDocument/2006/relationships/hyperlink" Target="https://terra812.ru/zimnij-assortiment/chehly-dlya-lyzh-snoubordov-sumki-dlya-botinok-i-drugie-aksessuary/chehol-dlya-lyzh-lajt-terra" TargetMode="External"/><Relationship Id="rId375" Type="http://schemas.openxmlformats.org/officeDocument/2006/relationships/hyperlink" Target="https://outdoor.spb.ru/index.php?catalog=&amp;id_product_full=2241&amp;id_group=" TargetMode="External"/><Relationship Id="rId396" Type="http://schemas.openxmlformats.org/officeDocument/2006/relationships/hyperlink" Target="https://outdoor.spb.ru/index.php?catalog=&amp;id_product_full=2242&amp;id_group=" TargetMode="External"/><Relationship Id="rId3" Type="http://schemas.openxmlformats.org/officeDocument/2006/relationships/hyperlink" Target="http://www.outdoor.spb.ru/index.php?catalog=&amp;id_product_full=35&amp;id_group=" TargetMode="External"/><Relationship Id="rId214" Type="http://schemas.openxmlformats.org/officeDocument/2006/relationships/hyperlink" Target="https://terra812.ru/turisticheskie-kovriki-i/kovrik-turisticheskij-terra-1800h600h10-mm-seryj" TargetMode="External"/><Relationship Id="rId235" Type="http://schemas.openxmlformats.org/officeDocument/2006/relationships/hyperlink" Target="http://www.outdoor.spb.ru/index.php?catalog=&amp;id_product_full=41&amp;id_group=" TargetMode="External"/><Relationship Id="rId256" Type="http://schemas.openxmlformats.org/officeDocument/2006/relationships/hyperlink" Target="https://outdoor.spb.ru/index.php?id_group=193&amp;catalog=1&amp;show_goods=1" TargetMode="External"/><Relationship Id="rId277" Type="http://schemas.openxmlformats.org/officeDocument/2006/relationships/hyperlink" Target="https://terra812.ru/prochee-turisticheskoe-snaryazhenie/kostrovaya-setka-0-60-45m-s-chehlom" TargetMode="External"/><Relationship Id="rId298" Type="http://schemas.openxmlformats.org/officeDocument/2006/relationships/hyperlink" Target="http://www.outdoor.spb.ru/index.php?catalog=&amp;id_product_full=117&amp;id_group=" TargetMode="External"/><Relationship Id="rId400" Type="http://schemas.openxmlformats.org/officeDocument/2006/relationships/hyperlink" Target="https://outdoor.spb.ru/index.php?catalog=&amp;id_product_full=2276&amp;id_group=" TargetMode="External"/><Relationship Id="rId421" Type="http://schemas.openxmlformats.org/officeDocument/2006/relationships/hyperlink" Target="https://outdoor.spb.ru/index.php?catalog=&amp;id_product_full=2274&amp;id_group=" TargetMode="External"/><Relationship Id="rId442" Type="http://schemas.openxmlformats.org/officeDocument/2006/relationships/hyperlink" Target="https://terra812.ru/ryukzaki/turisticheskie-ryukzaki/Ottyshka-universalnaya-terra" TargetMode="External"/><Relationship Id="rId463" Type="http://schemas.openxmlformats.org/officeDocument/2006/relationships/hyperlink" Target="https://terra812.ru/vkladysh-v-spalnyy-meshok-kokon-mikrofibra-175h80-60-sm-terra" TargetMode="External"/><Relationship Id="rId484" Type="http://schemas.openxmlformats.org/officeDocument/2006/relationships/hyperlink" Target="https://outdoor.spb.ru/index.php?catalog=1&amp;id_product_full=2305&amp;id_group=186" TargetMode="External"/><Relationship Id="rId116" Type="http://schemas.openxmlformats.org/officeDocument/2006/relationships/hyperlink" Target="http://www.outdoor.spb.ru/index.php?id_product_full=1998&amp;catalog=&amp;id_group=%3E?%20echo%20$id_group;%20?%3E" TargetMode="External"/><Relationship Id="rId137" Type="http://schemas.openxmlformats.org/officeDocument/2006/relationships/hyperlink" Target="https://terra812.ru/chehol-na-ryukzak-m-40-60l-terra" TargetMode="External"/><Relationship Id="rId158" Type="http://schemas.openxmlformats.org/officeDocument/2006/relationships/hyperlink" Target="https://terra812.ru/ryukzaki/gorodskie-ryukzaki/Backpack-hitch-Terra-Radius" TargetMode="External"/><Relationship Id="rId302" Type="http://schemas.openxmlformats.org/officeDocument/2006/relationships/hyperlink" Target="https://outdoor.spb.ru/index.php?catalog=1&amp;id_product_full=2199&amp;id_group=67" TargetMode="External"/><Relationship Id="rId323" Type="http://schemas.openxmlformats.org/officeDocument/2006/relationships/hyperlink" Target="https://terra812.ru/velochehly/Cover-for-folding-bike-Bicycle-bike-bag-SIMPLEX-24" TargetMode="External"/><Relationship Id="rId344" Type="http://schemas.openxmlformats.org/officeDocument/2006/relationships/hyperlink" Target="https://outdoor.spb.ru/index.php?catalog=&amp;id_product_full=723&amp;id_group=" TargetMode="External"/><Relationship Id="rId20" Type="http://schemas.openxmlformats.org/officeDocument/2006/relationships/hyperlink" Target="https://outdoor.spb.ru/index.php?catalog=&amp;id_product_full=2322&amp;id_group=124" TargetMode="External"/><Relationship Id="rId41" Type="http://schemas.openxmlformats.org/officeDocument/2006/relationships/hyperlink" Target="http://www.outdoor.spb.ru/index.php?catalog=&amp;id_product_full=100&amp;id_group=" TargetMode="External"/><Relationship Id="rId62" Type="http://schemas.openxmlformats.org/officeDocument/2006/relationships/hyperlink" Target="http://www.outdoor.spb.ru/index.php?catalog=&amp;id_product_full=104&amp;id_group=" TargetMode="External"/><Relationship Id="rId83" Type="http://schemas.openxmlformats.org/officeDocument/2006/relationships/hyperlink" Target="http://www.outdoor.spb.ru/index.php?catalog=&amp;id_product_full=145&amp;id_group=" TargetMode="External"/><Relationship Id="rId179" Type="http://schemas.openxmlformats.org/officeDocument/2006/relationships/hyperlink" Target="https://terra812.ru/ryukzaki/chehly-na-ryukzaki-i-veloryukzaki/The-cover-on-the-backpack-the-TERRA-pants-70-90-l" TargetMode="External"/><Relationship Id="rId365" Type="http://schemas.openxmlformats.org/officeDocument/2006/relationships/hyperlink" Target="https://terra812.ru/turisticheskaya-posuda/kotly/kotel-ovalnyj-bob-7l-nerzhavejka" TargetMode="External"/><Relationship Id="rId386" Type="http://schemas.openxmlformats.org/officeDocument/2006/relationships/hyperlink" Target="http://www.outdoor.spb.ru/index.php?catalog=&amp;id_product_full=1708&amp;id_group=" TargetMode="External"/><Relationship Id="rId190" Type="http://schemas.openxmlformats.org/officeDocument/2006/relationships/hyperlink" Target="https://terra812.ru/zimnij-assortiment/chehly-dlya-lyzh-snoubordov-sumki-dlya-botinok-i-drugie-aksessuary/chehol-dlya-lyzh-lajt-terra" TargetMode="External"/><Relationship Id="rId204" Type="http://schemas.openxmlformats.org/officeDocument/2006/relationships/hyperlink" Target="https://terra812.ru/trekingovye-palki/aksessuary-dlya-trekkingovye-palki-dlya-skandinavskoj-hodby/Case-Mango-70-cm-for-Scandinavian-sticks" TargetMode="External"/><Relationship Id="rId225" Type="http://schemas.openxmlformats.org/officeDocument/2006/relationships/hyperlink" Target="https://outdoor.spb.ru/index.php?catalog=1&amp;id_product_full=2001&amp;id_group=67" TargetMode="External"/><Relationship Id="rId246" Type="http://schemas.openxmlformats.org/officeDocument/2006/relationships/hyperlink" Target="https://outdoor.spb.ru/index.php?catalog=1&amp;id_product_full=2179&amp;id_group=46" TargetMode="External"/><Relationship Id="rId267" Type="http://schemas.openxmlformats.org/officeDocument/2006/relationships/hyperlink" Target="https://terra812.ru/turisticheskie-palatki-i-tenty/dugi-kolyshki-remnabory/kolyshek-palatochnyj-ugolok-stal-pokrytie" TargetMode="External"/><Relationship Id="rId288" Type="http://schemas.openxmlformats.org/officeDocument/2006/relationships/hyperlink" Target="http://www.outdoor.spb.ru/index.php?catalog=&amp;id_product_full=103&amp;id_group=" TargetMode="External"/><Relationship Id="rId411" Type="http://schemas.openxmlformats.org/officeDocument/2006/relationships/hyperlink" Target="https://outdoor.spb.ru/index.php?catalog=&amp;id_product_full=2280&amp;id_group=" TargetMode="External"/><Relationship Id="rId432" Type="http://schemas.openxmlformats.org/officeDocument/2006/relationships/hyperlink" Target="https://outdoor.spb.ru/index.php?catalog=&amp;id_product_full=1912&amp;id_group=95" TargetMode="External"/><Relationship Id="rId453" Type="http://schemas.openxmlformats.org/officeDocument/2006/relationships/hyperlink" Target="http://www.outdoor.spb.ru/index.php?catalog=&amp;id_product_full=1931&amp;id_group=" TargetMode="External"/><Relationship Id="rId474" Type="http://schemas.openxmlformats.org/officeDocument/2006/relationships/hyperlink" Target="https://outdoor.spb.ru/index.php?catalog=&amp;id_product_full=664&amp;id_group=" TargetMode="External"/><Relationship Id="rId106" Type="http://schemas.openxmlformats.org/officeDocument/2006/relationships/hyperlink" Target="http://www.outdoor.spb.ru/index.php?catalog=&amp;id_product_full=150&amp;id_group=" TargetMode="External"/><Relationship Id="rId127" Type="http://schemas.openxmlformats.org/officeDocument/2006/relationships/hyperlink" Target="https://terra812.ru/ryukzaki/turisticheskie-ryukzaki/terra-ryukzak-turistskij-lagonaki-8020l" TargetMode="External"/><Relationship Id="rId313" Type="http://schemas.openxmlformats.org/officeDocument/2006/relationships/hyperlink" Target="https://outdoor.spb.ru/index.php?catalog=&amp;id_product_full=1948&amp;id_group=" TargetMode="External"/><Relationship Id="rId495" Type="http://schemas.openxmlformats.org/officeDocument/2006/relationships/hyperlink" Target="https://terra812.ru/germokoshelek-dlya-dokumentov-krasnyy-timetrial" TargetMode="External"/><Relationship Id="rId10" Type="http://schemas.openxmlformats.org/officeDocument/2006/relationships/hyperlink" Target="http://www.outdoor.spb.ru/index.php?catalog=&amp;id_product_full=50&amp;id_group=" TargetMode="External"/><Relationship Id="rId31" Type="http://schemas.openxmlformats.org/officeDocument/2006/relationships/hyperlink" Target="http://www.outdoor.spb.ru/index.php?catalog=&amp;id_product_full=169&amp;id_group=" TargetMode="External"/><Relationship Id="rId52" Type="http://schemas.openxmlformats.org/officeDocument/2006/relationships/hyperlink" Target="http://www.outdoor.spb.ru/index.php?catalog=&amp;id_product_full=1711&amp;id_group=" TargetMode="External"/><Relationship Id="rId73" Type="http://schemas.openxmlformats.org/officeDocument/2006/relationships/hyperlink" Target="http://www.outdoor.spb.ru/index.php?catalog=1&amp;id_product_full=1867&amp;id_group=67" TargetMode="External"/><Relationship Id="rId94" Type="http://schemas.openxmlformats.org/officeDocument/2006/relationships/hyperlink" Target="http://www.outdoor.spb.ru/index.php?catalog=&amp;id_product_full=118&amp;id_group=" TargetMode="External"/><Relationship Id="rId148" Type="http://schemas.openxmlformats.org/officeDocument/2006/relationships/hyperlink" Target="https://terra812.ru/turisticheskaya-odezhda/golovnye-ubory-sharfy/poloska-nalobnaya-s-ushami-polar-fleece" TargetMode="External"/><Relationship Id="rId169" Type="http://schemas.openxmlformats.org/officeDocument/2006/relationships/hyperlink" Target="https://terra812.ru/turisticheskie-kovriki-i/chehol-na-kovrik-terra-15-mm" TargetMode="External"/><Relationship Id="rId334" Type="http://schemas.openxmlformats.org/officeDocument/2006/relationships/hyperlink" Target="https://terra812.ru/turisticheskie-kovriki-i/kovrik-turisticheskij-terra-2000h600h10-mm-penka-seryj" TargetMode="External"/><Relationship Id="rId355" Type="http://schemas.openxmlformats.org/officeDocument/2006/relationships/hyperlink" Target="https://outdoor.spb.ru/index.php?catalog=&amp;id_product_full=805&amp;id_group=" TargetMode="External"/><Relationship Id="rId376" Type="http://schemas.openxmlformats.org/officeDocument/2006/relationships/hyperlink" Target="https://terra812.ru/turisticheskaya-odezhda/buff-bandana-baf" TargetMode="External"/><Relationship Id="rId397" Type="http://schemas.openxmlformats.org/officeDocument/2006/relationships/hyperlink" Target="https://terra812.ru/vodnoe-snaryazhenie/germoupakovki/germomeshok-v10-taffeta-pu-5000mm-krasnyy-terra" TargetMode="External"/><Relationship Id="rId4" Type="http://schemas.openxmlformats.org/officeDocument/2006/relationships/hyperlink" Target="http://www.outdoor.spb.ru/index.php?catalog=&amp;id_product_full=37&amp;id_group=" TargetMode="External"/><Relationship Id="rId180" Type="http://schemas.openxmlformats.org/officeDocument/2006/relationships/hyperlink" Target="https://terra812.ru/veloaksessuary/veloplanshety/Map-tablet" TargetMode="External"/><Relationship Id="rId215" Type="http://schemas.openxmlformats.org/officeDocument/2006/relationships/hyperlink" Target="https://terra812.ru/turisticheskie-kovriki-i/kovrik-turisticheskij-terra-1800h600h15-mm-seryj" TargetMode="External"/><Relationship Id="rId236" Type="http://schemas.openxmlformats.org/officeDocument/2006/relationships/hyperlink" Target="https://terra812.ru/ryukzaki/turisticheskie-ryukzaki/Travel-backpack-50L-Terra-Terrain" TargetMode="External"/><Relationship Id="rId257" Type="http://schemas.openxmlformats.org/officeDocument/2006/relationships/hyperlink" Target="https://outdoor.spb.ru/search/?words=%C1%E0%ED%E4%E0%ED%E0-%F2%F0%F3%E1%E0+%F1+%F4%EB%E8%F1%EE%EC&amp;id_group_choice=&amp;num_rows=20&amp;id_brend_choice=1&amp;ItemID_form=&amp;catalog=" TargetMode="External"/><Relationship Id="rId278" Type="http://schemas.openxmlformats.org/officeDocument/2006/relationships/hyperlink" Target="https://outdoor.spb.ru/index.php?id_product_full=2057" TargetMode="External"/><Relationship Id="rId401" Type="http://schemas.openxmlformats.org/officeDocument/2006/relationships/hyperlink" Target="https://outdoor.spb.ru/index.php?catalog=&amp;id_product_full=2278&amp;id_group=" TargetMode="External"/><Relationship Id="rId422" Type="http://schemas.openxmlformats.org/officeDocument/2006/relationships/hyperlink" Target="https://outdoor.spb.ru/index.php?catalog=&amp;id_product_full=2281&amp;id_group=" TargetMode="External"/><Relationship Id="rId443" Type="http://schemas.openxmlformats.org/officeDocument/2006/relationships/hyperlink" Target="https://terra812.ru/prochee-turisticheskoe-snaryazhenie/breloki/svistok-dtw-dvuhchastotnyy-na-shnurke-en-iso-12402-8-terra" TargetMode="External"/><Relationship Id="rId464" Type="http://schemas.openxmlformats.org/officeDocument/2006/relationships/hyperlink" Target="https://outdoor.spb.ru/index.php?catalog=&amp;id_product_full=2187&amp;id_group=" TargetMode="External"/><Relationship Id="rId303" Type="http://schemas.openxmlformats.org/officeDocument/2006/relationships/hyperlink" Target="https://outdoor.spb.ru/index.php?catalog=&amp;id_product_full=838&amp;id_group=" TargetMode="External"/><Relationship Id="rId485" Type="http://schemas.openxmlformats.org/officeDocument/2006/relationships/hyperlink" Target="https://terra812.ru/Velosumka-Crossbill-1-podranea-Terra" TargetMode="External"/><Relationship Id="rId42" Type="http://schemas.openxmlformats.org/officeDocument/2006/relationships/hyperlink" Target="http://www.outdoor.spb.ru/index.php?catalog=&amp;id_product_full=85&amp;id_group=" TargetMode="External"/><Relationship Id="rId84" Type="http://schemas.openxmlformats.org/officeDocument/2006/relationships/hyperlink" Target="http://www.outdoor.spb.ru/index.php?catalog=&amp;id_product_full=1766&amp;id_group=" TargetMode="External"/><Relationship Id="rId138" Type="http://schemas.openxmlformats.org/officeDocument/2006/relationships/hyperlink" Target="https://terra812.ru/chehol-na-ryukzak-s-35-40l-terra" TargetMode="External"/><Relationship Id="rId345" Type="http://schemas.openxmlformats.org/officeDocument/2006/relationships/hyperlink" Target="https://terra812.ru/sportivnoe/kompasa/Compass-KZHS-Type-II-03" TargetMode="External"/><Relationship Id="rId387" Type="http://schemas.openxmlformats.org/officeDocument/2006/relationships/hyperlink" Target="https://terra812.ru/ryukzaki/turisticheskie-ryukzaki/turisticheskij-ryukzak-jetti-90l-super" TargetMode="External"/><Relationship Id="rId191" Type="http://schemas.openxmlformats.org/officeDocument/2006/relationships/hyperlink" Target="https://terra812.ru/zimnij-assortiment/chehly-dlya-lyzh-snoubordov-sumki-dlya-botinok-i-drugie-aksessuary/chehol-dlya-gornyh-lyzh-terra-lyubitel-160sm" TargetMode="External"/><Relationship Id="rId205" Type="http://schemas.openxmlformats.org/officeDocument/2006/relationships/hyperlink" Target="https://terra812.ru/trekingovye-palki/aksessuary-dlya-trekkingovye-palki-dlya-skandinavskoj-hodby/Case-Mango-for-Scandinavian-sticks" TargetMode="External"/><Relationship Id="rId247" Type="http://schemas.openxmlformats.org/officeDocument/2006/relationships/hyperlink" Target="https://outdoor.spb.ru/index.php?catalog=1&amp;id_product_full=2180&amp;id_group=46" TargetMode="External"/><Relationship Id="rId412" Type="http://schemas.openxmlformats.org/officeDocument/2006/relationships/hyperlink" Target="http://www.outdoor.spb.ru/index.php?catalog=&amp;id_product_full=129&amp;id_group=" TargetMode="External"/><Relationship Id="rId107" Type="http://schemas.openxmlformats.org/officeDocument/2006/relationships/hyperlink" Target="http://www.outdoor.spb.ru/index.php?catalog=&amp;id_product_full=151&amp;id_group=" TargetMode="External"/><Relationship Id="rId289" Type="http://schemas.openxmlformats.org/officeDocument/2006/relationships/hyperlink" Target="https://terra812.ru/sumki-dorozhnye-turisticheskie/sportivnye-sumki-i-bauly/sumka-baul-bolshoj-dzhiper" TargetMode="External"/><Relationship Id="rId454" Type="http://schemas.openxmlformats.org/officeDocument/2006/relationships/hyperlink" Target="https://terra812.ru/ryukzaki/turisticheskie-ryukzaki/Travel-backpack-Terra-Condor-120-l" TargetMode="External"/><Relationship Id="rId496" Type="http://schemas.openxmlformats.org/officeDocument/2006/relationships/hyperlink" Target="https://outdoor.spb.ru/index.php?catalog=&amp;id_product_full=1977&amp;id_group=" TargetMode="External"/><Relationship Id="rId11" Type="http://schemas.openxmlformats.org/officeDocument/2006/relationships/hyperlink" Target="http://www.outdoor.spb.ru/index.php?catalog=&amp;id_product_full=52&amp;id_group=" TargetMode="External"/><Relationship Id="rId53" Type="http://schemas.openxmlformats.org/officeDocument/2006/relationships/hyperlink" Target="http://www.outdoor.spb.ru/index.php?catalog=&amp;id_product_full=1460&amp;id_group=" TargetMode="External"/><Relationship Id="rId149" Type="http://schemas.openxmlformats.org/officeDocument/2006/relationships/hyperlink" Target="https://terra812.ru/turisticheskaya-odezhda/golovnye-ubory-sharfy/shlem-maska-polar-fleece" TargetMode="External"/><Relationship Id="rId314" Type="http://schemas.openxmlformats.org/officeDocument/2006/relationships/hyperlink" Target="http://www.outdoor.spb.ru/index.php?catalog=&amp;id_product_full=161&amp;id_group=" TargetMode="External"/><Relationship Id="rId356" Type="http://schemas.openxmlformats.org/officeDocument/2006/relationships/hyperlink" Target="https://outdoor.spb.ru/index.php?catalog=&amp;id_product_full=806&amp;id_group=" TargetMode="External"/><Relationship Id="rId398" Type="http://schemas.openxmlformats.org/officeDocument/2006/relationships/hyperlink" Target="https://terra812.ru/vodnoe-snaryazhenie/germoupakovki/germomeshok-v5-taffeta-pu-5000mm-krasnyy-terra" TargetMode="External"/><Relationship Id="rId95" Type="http://schemas.openxmlformats.org/officeDocument/2006/relationships/hyperlink" Target="http://www.outdoor.spb.ru/index.php?catalog=&amp;id_product_full=116&amp;id_group=" TargetMode="External"/><Relationship Id="rId160" Type="http://schemas.openxmlformats.org/officeDocument/2006/relationships/hyperlink" Target="https://terra812.ru/ryukzaki/gorodskie-ryukzaki/Backpack-with-one-strap-Terra-Drop" TargetMode="External"/><Relationship Id="rId216" Type="http://schemas.openxmlformats.org/officeDocument/2006/relationships/hyperlink" Target="https://terra812.ru/turisticheskie-kovriki-i/kovrik-turisticheskij-1800h750h15-mm-penka-seryj" TargetMode="External"/><Relationship Id="rId423" Type="http://schemas.openxmlformats.org/officeDocument/2006/relationships/hyperlink" Target="https://outdoor.spb.ru/index.php?catalog=&amp;id_product_full=2262&amp;id_group=" TargetMode="External"/><Relationship Id="rId258" Type="http://schemas.openxmlformats.org/officeDocument/2006/relationships/hyperlink" Target="https://outdoor.spb.ru/index.php?catalog=&amp;id_product_full=935&amp;id_group=" TargetMode="External"/><Relationship Id="rId465" Type="http://schemas.openxmlformats.org/officeDocument/2006/relationships/hyperlink" Target="https://terra812.ru/ryukzaki/turisticheskie-ryukzaki/Travel-backpack-Terra-Altai-80" TargetMode="External"/><Relationship Id="rId22" Type="http://schemas.openxmlformats.org/officeDocument/2006/relationships/hyperlink" Target="http://www.outdoor.spb.ru/index.php?catalog=&amp;id_product_full=1079&amp;id_group=" TargetMode="External"/><Relationship Id="rId64" Type="http://schemas.openxmlformats.org/officeDocument/2006/relationships/hyperlink" Target="http://www.outdoor.spb.ru/index.php?catalog=&amp;id_product_full=1864&amp;id_group=" TargetMode="External"/><Relationship Id="rId118" Type="http://schemas.openxmlformats.org/officeDocument/2006/relationships/hyperlink" Target="http://www.outdoor.spb.ru/index.php?catalog=1&amp;id_product_full=2021&amp;id_group=161" TargetMode="External"/><Relationship Id="rId325" Type="http://schemas.openxmlformats.org/officeDocument/2006/relationships/hyperlink" Target="https://terra812.ru/velochehly/chehol-dlya-velosipeda-velochehol-velotravel-xl" TargetMode="External"/><Relationship Id="rId367" Type="http://schemas.openxmlformats.org/officeDocument/2006/relationships/hyperlink" Target="https://terra812.ru/kotel-ovalnyj-bob-8l-nerzhavejka" TargetMode="External"/><Relationship Id="rId171" Type="http://schemas.openxmlformats.org/officeDocument/2006/relationships/hyperlink" Target="https://terra812.ru/sumki-dorozhnye-turisticheskie/poyasnye-sumki/sumka-poyasnaya-a-race-1-s-chehlom-dlya-flyagi" TargetMode="External"/><Relationship Id="rId227" Type="http://schemas.openxmlformats.org/officeDocument/2006/relationships/hyperlink" Target="https://terra812.ru/zimnij-assortiment/chehly-dlya-lyzh-snoubordov-sumki-dlya-botinok-i-drugie-aksessuary/kofr-chehol-na-kolesah-dlya-gornyh-lyzh-frirajda-snouborda-transformer-165-180" TargetMode="External"/><Relationship Id="rId269" Type="http://schemas.openxmlformats.org/officeDocument/2006/relationships/hyperlink" Target="https://outdoor.spb.ru/index.php?catalog=&amp;id_product_full=190&amp;id_group=" TargetMode="External"/><Relationship Id="rId434" Type="http://schemas.openxmlformats.org/officeDocument/2006/relationships/hyperlink" Target="https://terra812.ru/turisticheskaya-odezhda/golovnye-ubory-sharfy/shapka-flisovaya-reper-56-r-krasnaya-terra" TargetMode="External"/><Relationship Id="rId476" Type="http://schemas.openxmlformats.org/officeDocument/2006/relationships/hyperlink" Target="https://outdoor.spb.ru/index.php?catalog=1&amp;id_product_full=972&amp;id_group=1" TargetMode="External"/><Relationship Id="rId33" Type="http://schemas.openxmlformats.org/officeDocument/2006/relationships/hyperlink" Target="https://outdoor.spb.ru/index.php?catalog=&amp;id_product_full=2287&amp;id_group=" TargetMode="External"/><Relationship Id="rId129" Type="http://schemas.openxmlformats.org/officeDocument/2006/relationships/hyperlink" Target="https://terra812.ru/ryukzaki/sportivnye-ryukzaki/Travel-backpack-Terra-SkyDrive" TargetMode="External"/><Relationship Id="rId280" Type="http://schemas.openxmlformats.org/officeDocument/2006/relationships/hyperlink" Target="https://outdoor.spb.ru/index.php?catalog=&amp;id_product_full=2189&amp;id_group=" TargetMode="External"/><Relationship Id="rId336" Type="http://schemas.openxmlformats.org/officeDocument/2006/relationships/hyperlink" Target="https://outdoor.spb.ru/index.php?catalog=&amp;id_product_full=2249&amp;id_group=" TargetMode="External"/><Relationship Id="rId501" Type="http://schemas.openxmlformats.org/officeDocument/2006/relationships/hyperlink" Target="https://terra812.ru/sumki-dorozhnye-turisticheskie/koshelki-naveski-kontejnery/chehol-dlya-koshek-pvh-3l-terra" TargetMode="External"/><Relationship Id="rId75" Type="http://schemas.openxmlformats.org/officeDocument/2006/relationships/hyperlink" Target="http://www.outdoor.spb.ru/index.php?catalog=1&amp;id_product_full=1867&amp;id_group=67" TargetMode="External"/><Relationship Id="rId140" Type="http://schemas.openxmlformats.org/officeDocument/2006/relationships/hyperlink" Target="https://terra812.ru/turisticheskaya-odezhda/kurtki/plasch-anorak" TargetMode="External"/><Relationship Id="rId182" Type="http://schemas.openxmlformats.org/officeDocument/2006/relationships/hyperlink" Target="https://terra812.ru/veloaksessuary/velosumki-velochehly/Case-tent-for-bike-XL-velachery-with-strap" TargetMode="External"/><Relationship Id="rId378" Type="http://schemas.openxmlformats.org/officeDocument/2006/relationships/hyperlink" Target="https://outdoor.spb.ru/index.php?catalog=&amp;id_product_full=2250&amp;id_group=" TargetMode="External"/><Relationship Id="rId403" Type="http://schemas.openxmlformats.org/officeDocument/2006/relationships/hyperlink" Target="https://terra812.ru/gazovye-gorelki-i-lampy-toplivo/gaz-goryuchee/razogrevatel-portativnyy-rp3t-komplekt-sledopyt" TargetMode="External"/><Relationship Id="rId6" Type="http://schemas.openxmlformats.org/officeDocument/2006/relationships/hyperlink" Target="http://www.outdoor.spb.ru/index.php?catalog=&amp;id_product_full=45&amp;id_group=" TargetMode="External"/><Relationship Id="rId238" Type="http://schemas.openxmlformats.org/officeDocument/2006/relationships/hyperlink" Target="http://www.outdoor.spb.ru/index.php?catalog=&amp;id_product_full=1847&amp;id_group=" TargetMode="External"/><Relationship Id="rId445" Type="http://schemas.openxmlformats.org/officeDocument/2006/relationships/hyperlink" Target="https://terra812.ru/flyaga-armeyskaya" TargetMode="External"/><Relationship Id="rId487" Type="http://schemas.openxmlformats.org/officeDocument/2006/relationships/hyperlink" Target="http://www.outdoor.spb.ru/index.php?catalog=&amp;id_product_full=2004&amp;id_group=" TargetMode="External"/><Relationship Id="rId291" Type="http://schemas.openxmlformats.org/officeDocument/2006/relationships/hyperlink" Target="http://www.outdoor.spb.ru/index.php?catalog=1&amp;id_product_full=1867&amp;id_group=67" TargetMode="External"/><Relationship Id="rId305" Type="http://schemas.openxmlformats.org/officeDocument/2006/relationships/hyperlink" Target="https://outdoor.spb.ru/index.php?id_group=186&amp;catalog=1&amp;show_goods=1" TargetMode="External"/><Relationship Id="rId347" Type="http://schemas.openxmlformats.org/officeDocument/2006/relationships/hyperlink" Target="https://terra812.ru/ryukzaki/turisticheskie-ryukzaki/Travel-backpack-Terra-Cottager-33L" TargetMode="External"/><Relationship Id="rId44" Type="http://schemas.openxmlformats.org/officeDocument/2006/relationships/hyperlink" Target="http://www.outdoor.spb.ru/index.php?catalog=&amp;id_product_full=179&amp;id_group=" TargetMode="External"/><Relationship Id="rId86" Type="http://schemas.openxmlformats.org/officeDocument/2006/relationships/hyperlink" Target="http://www.outdoor.spb.ru/index.php?catalog=&amp;id_product_full=102&amp;id_group=" TargetMode="External"/><Relationship Id="rId151" Type="http://schemas.openxmlformats.org/officeDocument/2006/relationships/hyperlink" Target="https://terra812.ru/ryukzaki/sportivnye-ryukzaki/Backpack-Terra-Runner-6L-Runner" TargetMode="External"/><Relationship Id="rId389" Type="http://schemas.openxmlformats.org/officeDocument/2006/relationships/hyperlink" Target="https://terra812.ru/ryukzaki/turisticheskie-ryukzaki/Tourist-backpack-Yetti-90l" TargetMode="External"/><Relationship Id="rId193" Type="http://schemas.openxmlformats.org/officeDocument/2006/relationships/hyperlink" Target="https://terra812.ru/zimnij-assortiment/chehly-dlya-lyzh-snoubordov-sumki-dlya-botinok-i-drugie-aksessuary/chehol-kofr-dlya-gornyh-lyzh-drajv-160" TargetMode="External"/><Relationship Id="rId207" Type="http://schemas.openxmlformats.org/officeDocument/2006/relationships/hyperlink" Target="https://terra812.ru/trekingovye-palki/aksessuary-dlya-trekkingovye-palki-dlya-skandinavskoj-hodby/chehol-marshrut-dlya-teleskopicheskih-palok" TargetMode="External"/><Relationship Id="rId249" Type="http://schemas.openxmlformats.org/officeDocument/2006/relationships/hyperlink" Target="https://terra812.ru/turisticheskaya-odezhda/golovnye-ubory-sharfy/bandana-flisovaya-1" TargetMode="External"/><Relationship Id="rId414" Type="http://schemas.openxmlformats.org/officeDocument/2006/relationships/hyperlink" Target="https://outdoor.spb.ru/index.php?catalog=&amp;id_product_full=2257&amp;id_group=" TargetMode="External"/><Relationship Id="rId456" Type="http://schemas.openxmlformats.org/officeDocument/2006/relationships/hyperlink" Target="https://terra812.ru/ryukzaki/turisticheskie-ryukzaki/Travel-backpack-Terra-Condor-120-l" TargetMode="External"/><Relationship Id="rId498" Type="http://schemas.openxmlformats.org/officeDocument/2006/relationships/hyperlink" Target="https://terra812.ru/ryukzaki/turisticheskie-ryukzaki/turisticheskiy-ryukzak-kondor-120-s-karmanom-na-fasade-kordura-kamulyazh-cifra-terra" TargetMode="External"/><Relationship Id="rId13" Type="http://schemas.openxmlformats.org/officeDocument/2006/relationships/hyperlink" Target="http://www.outdoor.spb.ru/index.php?catalog=&amp;id_product_full=54&amp;id_group=" TargetMode="External"/><Relationship Id="rId109" Type="http://schemas.openxmlformats.org/officeDocument/2006/relationships/hyperlink" Target="http://www.outdoor.spb.ru/index.php?catalog=&amp;id_product_full=1966&amp;id_group=" TargetMode="External"/><Relationship Id="rId260" Type="http://schemas.openxmlformats.org/officeDocument/2006/relationships/hyperlink" Target="https://outdoor.spb.ru/index.php?catalog=&amp;id_product_full=957&amp;id_group=47" TargetMode="External"/><Relationship Id="rId316" Type="http://schemas.openxmlformats.org/officeDocument/2006/relationships/hyperlink" Target="https://terra812.ru/ryukzaki/turisticheskie-ryukzaki/poyasnoj-remen-dlya-ryukzaka" TargetMode="External"/><Relationship Id="rId55" Type="http://schemas.openxmlformats.org/officeDocument/2006/relationships/hyperlink" Target="http://www.outdoor.spb.ru/index.php?catalog=&amp;id_product_full=99&amp;id_group=" TargetMode="External"/><Relationship Id="rId97" Type="http://schemas.openxmlformats.org/officeDocument/2006/relationships/hyperlink" Target="http://www.outdoor.spb.ru/index.php?catalog=&amp;id_product_full=1862&amp;id_group=" TargetMode="External"/><Relationship Id="rId120" Type="http://schemas.openxmlformats.org/officeDocument/2006/relationships/hyperlink" Target="https://outdoor.spb.ru/index.php?catalog=1&amp;id_product_full=2000&amp;id_group=60" TargetMode="External"/><Relationship Id="rId358" Type="http://schemas.openxmlformats.org/officeDocument/2006/relationships/hyperlink" Target="https://outdoor.spb.ru/index.php?catalog=&amp;id_product_full=808&amp;id_group=" TargetMode="External"/><Relationship Id="rId162" Type="http://schemas.openxmlformats.org/officeDocument/2006/relationships/hyperlink" Target="https://terra812.ru/spalnye-meshki/Compress-is-a-bag-of-TERRA-No-4" TargetMode="External"/><Relationship Id="rId218" Type="http://schemas.openxmlformats.org/officeDocument/2006/relationships/hyperlink" Target="https://terra812.ru/turisticheskie-kovriki-i/kovrik-turistskij-izhevsk-tourist-8-mm" TargetMode="External"/><Relationship Id="rId425" Type="http://schemas.openxmlformats.org/officeDocument/2006/relationships/hyperlink" Target="http://www.outdoor.spb.ru/index.php?catalog=&amp;id_product_full=1863&amp;id_group=" TargetMode="External"/><Relationship Id="rId467" Type="http://schemas.openxmlformats.org/officeDocument/2006/relationships/hyperlink" Target="http://www.outdoor.spb.ru/index.php?catalog=&amp;id_product_full=1400&amp;id_group=" TargetMode="External"/><Relationship Id="rId271" Type="http://schemas.openxmlformats.org/officeDocument/2006/relationships/hyperlink" Target="http://www.outdoor.spb.ru/index.php?catalog=&amp;id_product_full=1219&amp;id_group=" TargetMode="External"/><Relationship Id="rId24" Type="http://schemas.openxmlformats.org/officeDocument/2006/relationships/hyperlink" Target="http://www.outdoor.spb.ru/index.php?catalog=&amp;id_product_full=156&amp;id_group=" TargetMode="External"/><Relationship Id="rId66" Type="http://schemas.openxmlformats.org/officeDocument/2006/relationships/hyperlink" Target="http://www.outdoor.spb.ru/index.php?catalog=&amp;id_product_full=112&amp;id_group=" TargetMode="External"/><Relationship Id="rId131" Type="http://schemas.openxmlformats.org/officeDocument/2006/relationships/hyperlink" Target="https://terra812.ru/ryukzaki/turisticheskie-ryukzaki/Backpack-Terra-Alpina-3-super" TargetMode="External"/><Relationship Id="rId327" Type="http://schemas.openxmlformats.org/officeDocument/2006/relationships/hyperlink" Target="https://terra812.ru/velochehly/chehol-dlya-velosipeda-velochehol-lotos-29-siniy-vasilek-terra" TargetMode="External"/><Relationship Id="rId369" Type="http://schemas.openxmlformats.org/officeDocument/2006/relationships/hyperlink" Target="http://www.outdoor.spb.ru/index.php?catalog=&amp;id_product_full=1893&amp;id_group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Y322"/>
  <sheetViews>
    <sheetView tabSelected="1" zoomScaleNormal="100" zoomScaleSheetLayoutView="100" workbookViewId="0">
      <pane ySplit="5" topLeftCell="A229" activePane="bottomLeft" state="frozen"/>
      <selection pane="bottomLeft" activeCell="D230" sqref="D230"/>
    </sheetView>
  </sheetViews>
  <sheetFormatPr defaultRowHeight="12.75"/>
  <cols>
    <col min="1" max="1" width="11.85546875" customWidth="1"/>
    <col min="2" max="2" width="6" style="159" customWidth="1"/>
    <col min="3" max="3" width="10.140625" style="9" customWidth="1"/>
    <col min="4" max="4" width="34.140625" style="24" customWidth="1"/>
    <col min="5" max="5" width="19" style="14" customWidth="1"/>
    <col min="6" max="6" width="30.7109375" style="14" customWidth="1"/>
    <col min="7" max="7" width="12.42578125" style="14" customWidth="1"/>
    <col min="8" max="8" width="8.28515625" style="14" customWidth="1"/>
    <col min="9" max="9" width="8" style="14" customWidth="1"/>
    <col min="10" max="10" width="24.42578125" style="5" customWidth="1"/>
    <col min="11" max="11" width="14" style="21" customWidth="1"/>
    <col min="12" max="12" width="10.140625" style="287" customWidth="1"/>
    <col min="13" max="13" width="14.28515625" style="21" customWidth="1"/>
    <col min="14" max="14" width="10.7109375" style="5" bestFit="1" customWidth="1"/>
    <col min="15" max="15" width="10.28515625" style="5" customWidth="1"/>
    <col min="16" max="16" width="10" style="5" customWidth="1"/>
    <col min="17" max="17" width="9.7109375" style="6" customWidth="1"/>
    <col min="18" max="18" width="7.85546875" style="4" hidden="1" customWidth="1"/>
    <col min="19" max="21" width="7" style="235" hidden="1" customWidth="1"/>
    <col min="22" max="22" width="7.28515625" style="239" customWidth="1"/>
    <col min="23" max="24" width="7" style="13" hidden="1" customWidth="1"/>
    <col min="25" max="25" width="8.28515625" style="13" hidden="1" customWidth="1"/>
    <col min="26" max="26" width="9.140625" hidden="1" customWidth="1"/>
    <col min="27" max="27" width="9.28515625" style="11" hidden="1" customWidth="1"/>
    <col min="28" max="28" width="10.5703125" style="26" customWidth="1"/>
    <col min="29" max="29" width="11.7109375" style="26" customWidth="1"/>
    <col min="30" max="30" width="12.5703125" style="26" customWidth="1"/>
  </cols>
  <sheetData>
    <row r="1" spans="1:30" s="1" customFormat="1" ht="27" thickBot="1">
      <c r="A1" s="15" t="s">
        <v>145</v>
      </c>
      <c r="B1" s="27"/>
      <c r="C1" s="27"/>
      <c r="D1" s="215" t="s">
        <v>451</v>
      </c>
      <c r="E1" s="22"/>
      <c r="F1" s="22"/>
      <c r="G1" s="22"/>
      <c r="H1" s="22"/>
      <c r="I1" s="22"/>
      <c r="J1" s="22"/>
      <c r="K1" s="20"/>
      <c r="L1" s="283"/>
      <c r="M1" s="20"/>
      <c r="N1" s="280"/>
      <c r="O1" s="280"/>
      <c r="P1" s="280"/>
      <c r="Q1" s="280"/>
      <c r="R1" s="281" t="s">
        <v>432</v>
      </c>
      <c r="S1" s="281" t="s">
        <v>432</v>
      </c>
      <c r="T1" s="281" t="s">
        <v>432</v>
      </c>
      <c r="U1" s="281" t="s">
        <v>432</v>
      </c>
      <c r="V1" s="282"/>
      <c r="W1" s="12"/>
      <c r="X1" s="12"/>
      <c r="Y1" s="12"/>
      <c r="AA1" s="10"/>
      <c r="AB1" s="25"/>
      <c r="AC1" s="25"/>
      <c r="AD1" s="25"/>
    </row>
    <row r="2" spans="1:30" s="1" customFormat="1" ht="18">
      <c r="A2" s="16" t="s">
        <v>146</v>
      </c>
      <c r="B2" s="5"/>
      <c r="C2" s="5"/>
      <c r="D2" s="23" t="s">
        <v>1046</v>
      </c>
      <c r="E2" s="22"/>
      <c r="F2" s="22"/>
      <c r="G2" s="22"/>
      <c r="H2" s="22"/>
      <c r="I2" s="22"/>
      <c r="J2" s="22"/>
      <c r="K2" s="20"/>
      <c r="L2" s="284"/>
      <c r="M2" s="20"/>
      <c r="N2" s="288" t="s">
        <v>432</v>
      </c>
      <c r="O2" s="288" t="s">
        <v>432</v>
      </c>
      <c r="P2" s="288" t="s">
        <v>432</v>
      </c>
      <c r="Q2" s="289" t="s">
        <v>432</v>
      </c>
      <c r="R2" s="3"/>
      <c r="S2" s="231"/>
      <c r="T2" s="231"/>
      <c r="U2" s="231"/>
      <c r="V2" s="238"/>
      <c r="W2" s="12"/>
      <c r="X2" s="12"/>
      <c r="Y2" s="12"/>
      <c r="AA2" s="10"/>
      <c r="AB2" s="25"/>
      <c r="AC2" s="25"/>
      <c r="AD2" s="25"/>
    </row>
    <row r="3" spans="1:30" ht="13.5" thickBot="1">
      <c r="A3" s="17" t="s">
        <v>180</v>
      </c>
      <c r="B3" s="138"/>
      <c r="C3" s="28"/>
      <c r="D3" s="137" t="s">
        <v>1051</v>
      </c>
      <c r="E3" s="29"/>
      <c r="F3" s="29"/>
      <c r="G3" s="29"/>
      <c r="H3" s="29"/>
      <c r="I3" s="29"/>
      <c r="J3" s="79"/>
      <c r="K3" s="333"/>
      <c r="L3" s="334"/>
      <c r="M3" s="333"/>
      <c r="N3" s="335">
        <f>AB4</f>
        <v>0</v>
      </c>
      <c r="O3" s="336">
        <f>N3*1.05</f>
        <v>0</v>
      </c>
      <c r="P3" s="336">
        <f>AC4</f>
        <v>0</v>
      </c>
      <c r="Q3" s="336">
        <f>AD4</f>
        <v>0</v>
      </c>
      <c r="R3" s="30"/>
      <c r="S3" s="232"/>
      <c r="T3" s="232"/>
      <c r="U3" s="232"/>
      <c r="V3" s="292" t="s">
        <v>532</v>
      </c>
      <c r="W3" s="32"/>
      <c r="X3" s="32"/>
      <c r="Y3" s="32"/>
      <c r="Z3" s="33"/>
      <c r="AA3" s="31"/>
      <c r="AB3" s="135" t="s">
        <v>432</v>
      </c>
      <c r="AC3" s="135" t="s">
        <v>432</v>
      </c>
      <c r="AD3" s="35" t="s">
        <v>432</v>
      </c>
    </row>
    <row r="4" spans="1:30" ht="15.75" customHeight="1" thickBot="1">
      <c r="A4" s="304"/>
      <c r="B4" s="304"/>
      <c r="C4" s="304"/>
      <c r="D4" s="304"/>
      <c r="E4" s="305"/>
      <c r="F4" s="305"/>
      <c r="G4" s="305"/>
      <c r="H4" s="306"/>
      <c r="I4" s="305"/>
      <c r="J4" s="337"/>
      <c r="K4" s="338"/>
      <c r="L4" s="338"/>
      <c r="M4" s="339"/>
      <c r="N4" s="279" t="s">
        <v>730</v>
      </c>
      <c r="O4" s="279" t="s">
        <v>730</v>
      </c>
      <c r="P4" s="279" t="s">
        <v>730</v>
      </c>
      <c r="Q4" s="340" t="s">
        <v>730</v>
      </c>
      <c r="R4" s="30"/>
      <c r="S4" s="232"/>
      <c r="T4" s="232"/>
      <c r="U4" s="232"/>
      <c r="V4" s="293" t="s">
        <v>533</v>
      </c>
      <c r="W4" s="290" t="s">
        <v>111</v>
      </c>
      <c r="X4" s="37" t="s">
        <v>111</v>
      </c>
      <c r="Y4" s="38" t="s">
        <v>111</v>
      </c>
      <c r="Z4" s="33"/>
      <c r="AA4" s="31"/>
      <c r="AB4" s="39">
        <f>AB314</f>
        <v>0</v>
      </c>
      <c r="AC4" s="35">
        <f>AC314</f>
        <v>0</v>
      </c>
      <c r="AD4" s="35">
        <f>AD314</f>
        <v>0</v>
      </c>
    </row>
    <row r="5" spans="1:30" ht="51.75" thickBot="1">
      <c r="A5" s="346" t="s">
        <v>1001</v>
      </c>
      <c r="B5" s="148"/>
      <c r="C5" s="343" t="s">
        <v>1002</v>
      </c>
      <c r="D5" s="344" t="s">
        <v>1003</v>
      </c>
      <c r="E5" s="344" t="s">
        <v>185</v>
      </c>
      <c r="F5" s="345" t="s">
        <v>800</v>
      </c>
      <c r="G5" s="345" t="s">
        <v>795</v>
      </c>
      <c r="H5" s="345" t="s">
        <v>1000</v>
      </c>
      <c r="I5" s="345" t="s">
        <v>1006</v>
      </c>
      <c r="J5" s="341" t="s">
        <v>1005</v>
      </c>
      <c r="K5" s="295" t="s">
        <v>729</v>
      </c>
      <c r="L5" s="296" t="s">
        <v>731</v>
      </c>
      <c r="M5" s="273" t="s">
        <v>1004</v>
      </c>
      <c r="N5" s="273" t="s">
        <v>706</v>
      </c>
      <c r="O5" s="274" t="s">
        <v>707</v>
      </c>
      <c r="P5" s="273" t="s">
        <v>996</v>
      </c>
      <c r="Q5" s="342" t="s">
        <v>997</v>
      </c>
      <c r="R5" s="30"/>
      <c r="S5" s="236" t="s">
        <v>529</v>
      </c>
      <c r="T5" s="236" t="s">
        <v>530</v>
      </c>
      <c r="U5" s="236" t="s">
        <v>531</v>
      </c>
      <c r="V5" s="294" t="s">
        <v>534</v>
      </c>
      <c r="W5" s="291">
        <v>60</v>
      </c>
      <c r="X5" s="40">
        <v>70</v>
      </c>
      <c r="Y5" s="41">
        <v>100</v>
      </c>
      <c r="Z5" s="33"/>
      <c r="AA5" s="31"/>
      <c r="AB5" s="273" t="s">
        <v>720</v>
      </c>
      <c r="AC5" s="273" t="s">
        <v>300</v>
      </c>
      <c r="AD5" s="273" t="s">
        <v>690</v>
      </c>
    </row>
    <row r="6" spans="1:30" ht="16.5" thickBot="1">
      <c r="B6" s="139"/>
      <c r="C6" s="36"/>
      <c r="D6" s="322" t="s">
        <v>1</v>
      </c>
      <c r="E6" s="42"/>
      <c r="F6" s="43"/>
      <c r="G6" s="42"/>
      <c r="H6" s="42"/>
      <c r="I6" s="42"/>
      <c r="J6" s="331"/>
      <c r="K6" s="47"/>
      <c r="L6" s="286"/>
      <c r="M6" s="47"/>
      <c r="N6" s="44"/>
      <c r="O6" s="275"/>
      <c r="P6" s="44"/>
      <c r="Q6" s="45"/>
      <c r="R6" s="30"/>
      <c r="S6" s="232">
        <v>0.6</v>
      </c>
      <c r="T6" s="232">
        <v>0.8</v>
      </c>
      <c r="U6" s="232">
        <v>1</v>
      </c>
      <c r="V6" s="237"/>
      <c r="W6" s="46"/>
      <c r="X6" s="46"/>
      <c r="Y6" s="46"/>
      <c r="Z6" s="33"/>
      <c r="AA6" s="31"/>
      <c r="AB6" s="48"/>
      <c r="AC6" s="48"/>
      <c r="AD6" s="48"/>
    </row>
    <row r="7" spans="1:30" ht="75.75" customHeight="1">
      <c r="A7" s="250" t="s">
        <v>673</v>
      </c>
      <c r="B7" s="325"/>
      <c r="C7" s="326">
        <v>8848</v>
      </c>
      <c r="D7" s="327" t="s">
        <v>322</v>
      </c>
      <c r="E7" s="54"/>
      <c r="F7" s="55" t="s">
        <v>408</v>
      </c>
      <c r="G7" s="55" t="s">
        <v>787</v>
      </c>
      <c r="H7" s="56"/>
      <c r="I7" s="56">
        <v>2.15</v>
      </c>
      <c r="J7" s="332" t="s">
        <v>666</v>
      </c>
      <c r="K7" s="55" t="s">
        <v>573</v>
      </c>
      <c r="L7" s="285"/>
      <c r="M7" s="34"/>
      <c r="N7" s="57">
        <v>7300</v>
      </c>
      <c r="O7" s="276">
        <f>CEILING(N7*1.05,1)</f>
        <v>7665</v>
      </c>
      <c r="P7" s="58">
        <v>8030</v>
      </c>
      <c r="Q7" s="59">
        <v>11680</v>
      </c>
      <c r="R7" s="52">
        <f t="shared" ref="R7:R27" si="0">Q7/N7</f>
        <v>1.6</v>
      </c>
      <c r="S7" s="233">
        <f t="shared" ref="S7:S27" si="1">N7*1.6</f>
        <v>11680</v>
      </c>
      <c r="T7" s="233">
        <f t="shared" ref="T7:T27" si="2">N7*1.8</f>
        <v>13140</v>
      </c>
      <c r="U7" s="233">
        <f t="shared" ref="U7:U27" si="3">N7*2</f>
        <v>14600</v>
      </c>
      <c r="V7" s="237">
        <f t="shared" ref="V7:V81" si="4">Q7/N7</f>
        <v>1.6</v>
      </c>
      <c r="W7" s="53">
        <f t="shared" ref="W7:W81" si="5">CEILING(N7*1.6,1)</f>
        <v>11680</v>
      </c>
      <c r="X7" s="53">
        <f t="shared" ref="X7:X81" si="6">CEILING(N7*1.7,1)</f>
        <v>12410</v>
      </c>
      <c r="Y7" s="53">
        <f t="shared" ref="Y7:Y81" si="7">CEILING(N7*2,1)</f>
        <v>14600</v>
      </c>
      <c r="Z7" s="33"/>
      <c r="AA7" s="31">
        <f t="shared" ref="AA7:AA81" si="8">P7/N7</f>
        <v>1.1000000000000001</v>
      </c>
      <c r="AB7" s="35">
        <f t="shared" ref="AB7:AB38" si="9">N7*L7</f>
        <v>0</v>
      </c>
      <c r="AC7" s="35">
        <f t="shared" ref="AC7:AC38" si="10">L7*P7</f>
        <v>0</v>
      </c>
      <c r="AD7" s="35">
        <f t="shared" ref="AD7:AD38" si="11">Q7*L7</f>
        <v>0</v>
      </c>
    </row>
    <row r="8" spans="1:30" ht="69.75" customHeight="1">
      <c r="A8" s="309" t="s">
        <v>968</v>
      </c>
      <c r="B8" s="328"/>
      <c r="C8" s="326">
        <v>9026</v>
      </c>
      <c r="D8" s="327" t="s">
        <v>323</v>
      </c>
      <c r="E8" s="54"/>
      <c r="F8" s="55" t="s">
        <v>408</v>
      </c>
      <c r="G8" s="55" t="s">
        <v>788</v>
      </c>
      <c r="H8" s="56"/>
      <c r="I8" s="56">
        <v>2.1</v>
      </c>
      <c r="J8" s="160" t="s">
        <v>666</v>
      </c>
      <c r="K8" s="55" t="s">
        <v>574</v>
      </c>
      <c r="L8" s="285"/>
      <c r="M8" s="34"/>
      <c r="N8" s="57">
        <v>8450</v>
      </c>
      <c r="O8" s="276">
        <f>CEILING(N8*1.05,1)</f>
        <v>8873</v>
      </c>
      <c r="P8" s="58">
        <v>9295</v>
      </c>
      <c r="Q8" s="59">
        <v>13520</v>
      </c>
      <c r="R8" s="52">
        <f>Q8/N8</f>
        <v>1.6</v>
      </c>
      <c r="S8" s="233">
        <f>N8*1.6</f>
        <v>13520</v>
      </c>
      <c r="T8" s="233">
        <f>N8*1.8</f>
        <v>15210</v>
      </c>
      <c r="U8" s="233">
        <f>N8*2</f>
        <v>16900</v>
      </c>
      <c r="V8" s="237">
        <f>Q8/N8</f>
        <v>1.6</v>
      </c>
      <c r="W8" s="53">
        <f>CEILING(N8*1.6,1)</f>
        <v>13520</v>
      </c>
      <c r="X8" s="53">
        <f>CEILING(N8*1.7,1)</f>
        <v>14365</v>
      </c>
      <c r="Y8" s="53">
        <f>CEILING(N8*2,1)</f>
        <v>16900</v>
      </c>
      <c r="Z8" s="60"/>
      <c r="AA8" s="31">
        <f>P8/N8</f>
        <v>1.1000000000000001</v>
      </c>
      <c r="AB8" s="35">
        <f>N8*L8</f>
        <v>0</v>
      </c>
      <c r="AC8" s="35">
        <f>L8*P8</f>
        <v>0</v>
      </c>
      <c r="AD8" s="35">
        <f>Q8*L8</f>
        <v>0</v>
      </c>
    </row>
    <row r="9" spans="1:30" ht="69.75" customHeight="1">
      <c r="A9" s="320" t="s">
        <v>999</v>
      </c>
      <c r="B9" s="328"/>
      <c r="C9" s="326">
        <v>7356</v>
      </c>
      <c r="D9" s="327" t="s">
        <v>827</v>
      </c>
      <c r="E9" s="54"/>
      <c r="F9" s="55" t="s">
        <v>828</v>
      </c>
      <c r="G9" s="55" t="s">
        <v>788</v>
      </c>
      <c r="H9" s="56"/>
      <c r="I9" s="56">
        <v>1.7</v>
      </c>
      <c r="J9" s="160" t="s">
        <v>666</v>
      </c>
      <c r="K9" s="55"/>
      <c r="L9" s="285"/>
      <c r="M9" s="34"/>
      <c r="N9" s="57">
        <v>6700</v>
      </c>
      <c r="O9" s="276">
        <f t="shared" ref="O9:O80" si="12">CEILING(N9*1.05,1)</f>
        <v>7035</v>
      </c>
      <c r="P9" s="58">
        <v>7370</v>
      </c>
      <c r="Q9" s="59">
        <v>10720</v>
      </c>
      <c r="R9" s="52">
        <f>Q9/N9</f>
        <v>1.6</v>
      </c>
      <c r="S9" s="233">
        <f>N9*1.6</f>
        <v>10720</v>
      </c>
      <c r="T9" s="233">
        <f>N9*1.8</f>
        <v>12060</v>
      </c>
      <c r="U9" s="233">
        <f>N9*2</f>
        <v>13400</v>
      </c>
      <c r="V9" s="237">
        <f>Q9/N9</f>
        <v>1.6</v>
      </c>
      <c r="W9" s="53">
        <f>CEILING(N9*1.6,1)</f>
        <v>10720</v>
      </c>
      <c r="X9" s="53">
        <f>CEILING(N9*1.7,1)</f>
        <v>11390</v>
      </c>
      <c r="Y9" s="53">
        <f>CEILING(N9*2,1)</f>
        <v>13400</v>
      </c>
      <c r="Z9" s="60"/>
      <c r="AA9" s="31">
        <f>P9/N9</f>
        <v>1.1000000000000001</v>
      </c>
      <c r="AB9" s="35">
        <f t="shared" si="9"/>
        <v>0</v>
      </c>
      <c r="AC9" s="35">
        <f t="shared" si="10"/>
        <v>0</v>
      </c>
      <c r="AD9" s="35">
        <f t="shared" si="11"/>
        <v>0</v>
      </c>
    </row>
    <row r="10" spans="1:30" ht="75.75" customHeight="1">
      <c r="A10" s="309" t="s">
        <v>940</v>
      </c>
      <c r="B10" s="328"/>
      <c r="C10" s="326">
        <v>11446</v>
      </c>
      <c r="D10" s="327" t="s">
        <v>439</v>
      </c>
      <c r="E10" s="54"/>
      <c r="F10" s="55" t="s">
        <v>409</v>
      </c>
      <c r="G10" s="61" t="s">
        <v>789</v>
      </c>
      <c r="H10" s="55" t="s">
        <v>725</v>
      </c>
      <c r="I10" s="56">
        <v>2.2000000000000002</v>
      </c>
      <c r="J10" s="160" t="s">
        <v>667</v>
      </c>
      <c r="K10" s="55" t="s">
        <v>575</v>
      </c>
      <c r="L10" s="285"/>
      <c r="M10" s="34"/>
      <c r="N10" s="57">
        <v>8360</v>
      </c>
      <c r="O10" s="276">
        <f t="shared" si="12"/>
        <v>8778</v>
      </c>
      <c r="P10" s="58">
        <v>9196</v>
      </c>
      <c r="Q10" s="59">
        <v>13376</v>
      </c>
      <c r="R10" s="52">
        <f>Q10/N10</f>
        <v>1.6</v>
      </c>
      <c r="S10" s="233">
        <f>N10*1.6</f>
        <v>13376</v>
      </c>
      <c r="T10" s="233">
        <f>N10*1.8</f>
        <v>15048</v>
      </c>
      <c r="U10" s="233">
        <f>N10*2</f>
        <v>16720</v>
      </c>
      <c r="V10" s="237">
        <f>Q10/N10</f>
        <v>1.6</v>
      </c>
      <c r="W10" s="53">
        <f>CEILING(N10*1.6,1)</f>
        <v>13376</v>
      </c>
      <c r="X10" s="53">
        <f>CEILING(N10*1.7,1)</f>
        <v>14212</v>
      </c>
      <c r="Y10" s="53">
        <f>CEILING(N10*2,1)</f>
        <v>16720</v>
      </c>
      <c r="Z10" s="60"/>
      <c r="AA10" s="31">
        <f>P10/N10</f>
        <v>1.1000000000000001</v>
      </c>
      <c r="AB10" s="35">
        <f t="shared" si="9"/>
        <v>0</v>
      </c>
      <c r="AC10" s="35">
        <f t="shared" si="10"/>
        <v>0</v>
      </c>
      <c r="AD10" s="35">
        <f t="shared" si="11"/>
        <v>0</v>
      </c>
    </row>
    <row r="11" spans="1:30" ht="51" customHeight="1">
      <c r="A11" s="250" t="s">
        <v>698</v>
      </c>
      <c r="B11" s="328"/>
      <c r="C11" s="326">
        <v>6476</v>
      </c>
      <c r="D11" s="329" t="s">
        <v>600</v>
      </c>
      <c r="E11" s="54"/>
      <c r="F11" s="55" t="s">
        <v>767</v>
      </c>
      <c r="G11" s="244" t="s">
        <v>601</v>
      </c>
      <c r="H11" s="56"/>
      <c r="I11" s="56"/>
      <c r="J11" s="160" t="s">
        <v>910</v>
      </c>
      <c r="K11" s="55" t="s">
        <v>576</v>
      </c>
      <c r="L11" s="285"/>
      <c r="M11" s="34"/>
      <c r="N11" s="57">
        <v>650</v>
      </c>
      <c r="O11" s="276">
        <f t="shared" si="12"/>
        <v>683</v>
      </c>
      <c r="P11" s="58">
        <v>715</v>
      </c>
      <c r="Q11" s="59">
        <v>1040</v>
      </c>
      <c r="R11" s="52">
        <f t="shared" si="0"/>
        <v>1.6</v>
      </c>
      <c r="S11" s="233">
        <f t="shared" si="1"/>
        <v>1040</v>
      </c>
      <c r="T11" s="233">
        <f t="shared" si="2"/>
        <v>1170</v>
      </c>
      <c r="U11" s="233">
        <f t="shared" si="3"/>
        <v>1300</v>
      </c>
      <c r="V11" s="237">
        <f t="shared" si="4"/>
        <v>1.6</v>
      </c>
      <c r="W11" s="53">
        <f t="shared" si="5"/>
        <v>1040</v>
      </c>
      <c r="X11" s="53">
        <f t="shared" si="6"/>
        <v>1105</v>
      </c>
      <c r="Y11" s="53">
        <f t="shared" si="7"/>
        <v>1300</v>
      </c>
      <c r="Z11" s="60"/>
      <c r="AA11" s="31">
        <f t="shared" si="8"/>
        <v>1.1000000000000001</v>
      </c>
      <c r="AB11" s="35">
        <f t="shared" si="9"/>
        <v>0</v>
      </c>
      <c r="AC11" s="35">
        <f t="shared" si="10"/>
        <v>0</v>
      </c>
      <c r="AD11" s="35">
        <f t="shared" si="11"/>
        <v>0</v>
      </c>
    </row>
    <row r="12" spans="1:30" ht="66" customHeight="1">
      <c r="A12" s="320" t="s">
        <v>1038</v>
      </c>
      <c r="B12" s="328"/>
      <c r="C12" s="326">
        <v>5428</v>
      </c>
      <c r="D12" s="327" t="s">
        <v>289</v>
      </c>
      <c r="E12" s="54"/>
      <c r="F12" s="55" t="s">
        <v>410</v>
      </c>
      <c r="G12" s="61" t="s">
        <v>790</v>
      </c>
      <c r="H12" s="62"/>
      <c r="I12" s="62">
        <v>1.7</v>
      </c>
      <c r="J12" s="63" t="s">
        <v>911</v>
      </c>
      <c r="K12" s="55" t="s">
        <v>577</v>
      </c>
      <c r="L12" s="285"/>
      <c r="M12" s="34"/>
      <c r="N12" s="57">
        <v>7680</v>
      </c>
      <c r="O12" s="276">
        <f>CEILING(N12*1.05,1)</f>
        <v>8064</v>
      </c>
      <c r="P12" s="58">
        <v>8448</v>
      </c>
      <c r="Q12" s="59">
        <v>12288</v>
      </c>
      <c r="R12" s="30">
        <f>Q12/N12</f>
        <v>1.6</v>
      </c>
      <c r="S12" s="232">
        <f>N12*1.6</f>
        <v>12288</v>
      </c>
      <c r="T12" s="232">
        <f>N12*1.8</f>
        <v>13824</v>
      </c>
      <c r="U12" s="232">
        <f>N12*2</f>
        <v>15360</v>
      </c>
      <c r="V12" s="237">
        <f>Q12/N12</f>
        <v>1.6</v>
      </c>
      <c r="W12" s="46">
        <f>CEILING(N12*1.6,1)</f>
        <v>12288</v>
      </c>
      <c r="X12" s="46">
        <f>CEILING(N12*1.7,1)</f>
        <v>13056</v>
      </c>
      <c r="Y12" s="46">
        <f>CEILING(N12*2,1)</f>
        <v>15360</v>
      </c>
      <c r="Z12" s="60"/>
      <c r="AA12" s="31">
        <f>P12/N12</f>
        <v>1.1000000000000001</v>
      </c>
      <c r="AB12" s="35">
        <f>N12*L12</f>
        <v>0</v>
      </c>
      <c r="AC12" s="35">
        <f>L12*P12</f>
        <v>0</v>
      </c>
      <c r="AD12" s="35">
        <f>Q12*L12</f>
        <v>0</v>
      </c>
    </row>
    <row r="13" spans="1:30" ht="66" customHeight="1">
      <c r="A13" s="320" t="s">
        <v>998</v>
      </c>
      <c r="B13" s="328"/>
      <c r="C13" s="326">
        <v>5429</v>
      </c>
      <c r="D13" s="327" t="s">
        <v>885</v>
      </c>
      <c r="E13" s="54"/>
      <c r="F13" s="55" t="s">
        <v>410</v>
      </c>
      <c r="G13" s="61" t="s">
        <v>888</v>
      </c>
      <c r="H13" s="61" t="s">
        <v>889</v>
      </c>
      <c r="I13" s="62">
        <v>1.5</v>
      </c>
      <c r="J13" s="63" t="s">
        <v>911</v>
      </c>
      <c r="K13" s="55" t="s">
        <v>886</v>
      </c>
      <c r="L13" s="285"/>
      <c r="M13" s="34"/>
      <c r="N13" s="57">
        <v>6500</v>
      </c>
      <c r="O13" s="276">
        <f t="shared" si="12"/>
        <v>6825</v>
      </c>
      <c r="P13" s="58">
        <v>7150</v>
      </c>
      <c r="Q13" s="59">
        <v>10400</v>
      </c>
      <c r="R13" s="30">
        <f t="shared" si="0"/>
        <v>1.6</v>
      </c>
      <c r="S13" s="232">
        <f t="shared" si="1"/>
        <v>10400</v>
      </c>
      <c r="T13" s="232">
        <f t="shared" si="2"/>
        <v>11700</v>
      </c>
      <c r="U13" s="232">
        <f t="shared" si="3"/>
        <v>13000</v>
      </c>
      <c r="V13" s="237">
        <f t="shared" si="4"/>
        <v>1.6</v>
      </c>
      <c r="W13" s="46">
        <f t="shared" si="5"/>
        <v>10400</v>
      </c>
      <c r="X13" s="46">
        <f t="shared" si="6"/>
        <v>11050</v>
      </c>
      <c r="Y13" s="46">
        <f t="shared" si="7"/>
        <v>13000</v>
      </c>
      <c r="Z13" s="60"/>
      <c r="AA13" s="31">
        <f t="shared" si="8"/>
        <v>1.1000000000000001</v>
      </c>
      <c r="AB13" s="35">
        <f t="shared" si="9"/>
        <v>0</v>
      </c>
      <c r="AC13" s="35">
        <f t="shared" si="10"/>
        <v>0</v>
      </c>
      <c r="AD13" s="35">
        <f t="shared" si="11"/>
        <v>0</v>
      </c>
    </row>
    <row r="14" spans="1:30" ht="78.75" customHeight="1" thickBot="1">
      <c r="A14" s="320" t="s">
        <v>1038</v>
      </c>
      <c r="B14" s="328"/>
      <c r="C14" s="326">
        <v>1726</v>
      </c>
      <c r="D14" s="330" t="s">
        <v>455</v>
      </c>
      <c r="E14" s="64"/>
      <c r="F14" s="65" t="s">
        <v>903</v>
      </c>
      <c r="G14" s="61" t="s">
        <v>715</v>
      </c>
      <c r="H14" s="62"/>
      <c r="I14" s="62">
        <v>1.2</v>
      </c>
      <c r="J14" s="63" t="s">
        <v>911</v>
      </c>
      <c r="K14" s="55"/>
      <c r="L14" s="285"/>
      <c r="M14" s="351" t="s">
        <v>518</v>
      </c>
      <c r="N14" s="57">
        <v>4550</v>
      </c>
      <c r="O14" s="276">
        <f>CEILING(N14*1.05,1)</f>
        <v>4778</v>
      </c>
      <c r="P14" s="58">
        <v>5005</v>
      </c>
      <c r="Q14" s="59">
        <v>7280</v>
      </c>
      <c r="R14" s="30">
        <f>Q14/N14</f>
        <v>1.6</v>
      </c>
      <c r="S14" s="232">
        <f>N14*1.6</f>
        <v>7280</v>
      </c>
      <c r="T14" s="232">
        <f>N14*1.8</f>
        <v>8190</v>
      </c>
      <c r="U14" s="232">
        <f>N14*2</f>
        <v>9100</v>
      </c>
      <c r="V14" s="237">
        <f>Q14/N14</f>
        <v>1.6</v>
      </c>
      <c r="W14" s="46">
        <f>CEILING(N14*1.6,1)</f>
        <v>7280</v>
      </c>
      <c r="X14" s="46">
        <f>CEILING(N14*1.7,1)</f>
        <v>7735</v>
      </c>
      <c r="Y14" s="46">
        <f>CEILING(N14*2,1)</f>
        <v>9100</v>
      </c>
      <c r="Z14" s="60"/>
      <c r="AA14" s="31">
        <f>P14/N14</f>
        <v>1.1000000000000001</v>
      </c>
      <c r="AB14" s="35">
        <f t="shared" si="9"/>
        <v>0</v>
      </c>
      <c r="AC14" s="35">
        <f t="shared" si="10"/>
        <v>0</v>
      </c>
      <c r="AD14" s="35">
        <f t="shared" si="11"/>
        <v>0</v>
      </c>
    </row>
    <row r="15" spans="1:30" ht="78.75" customHeight="1" thickBot="1">
      <c r="A15" s="320" t="s">
        <v>1029</v>
      </c>
      <c r="B15" s="323"/>
      <c r="C15" s="324">
        <v>4614</v>
      </c>
      <c r="D15" s="209" t="s">
        <v>714</v>
      </c>
      <c r="E15" s="64"/>
      <c r="F15" s="65" t="s">
        <v>904</v>
      </c>
      <c r="G15" s="61" t="s">
        <v>716</v>
      </c>
      <c r="H15" s="62"/>
      <c r="I15" s="62">
        <v>2.15</v>
      </c>
      <c r="J15" s="63" t="s">
        <v>713</v>
      </c>
      <c r="K15" s="55"/>
      <c r="L15" s="285"/>
      <c r="M15" s="34" t="s">
        <v>518</v>
      </c>
      <c r="N15" s="57">
        <v>10040</v>
      </c>
      <c r="O15" s="276">
        <f t="shared" si="12"/>
        <v>10542</v>
      </c>
      <c r="P15" s="58">
        <v>11044</v>
      </c>
      <c r="Q15" s="59">
        <v>16064</v>
      </c>
      <c r="R15" s="30">
        <f>Q15/N15</f>
        <v>1.6</v>
      </c>
      <c r="S15" s="232">
        <f>N15*1.6</f>
        <v>16064</v>
      </c>
      <c r="T15" s="232">
        <f>N15*1.8</f>
        <v>18072</v>
      </c>
      <c r="U15" s="232">
        <f>N15*2</f>
        <v>20080</v>
      </c>
      <c r="V15" s="237">
        <f>Q15/N15</f>
        <v>1.6</v>
      </c>
      <c r="W15" s="46">
        <f>CEILING(N15*1.6,1)</f>
        <v>16064</v>
      </c>
      <c r="X15" s="46">
        <f>CEILING(N15*1.7,1)</f>
        <v>17068</v>
      </c>
      <c r="Y15" s="46">
        <f>CEILING(N15*2,1)</f>
        <v>20080</v>
      </c>
      <c r="Z15" s="60"/>
      <c r="AA15" s="31">
        <f>P15/N15</f>
        <v>1.1000000000000001</v>
      </c>
      <c r="AB15" s="35">
        <f t="shared" si="9"/>
        <v>0</v>
      </c>
      <c r="AC15" s="35">
        <f t="shared" si="10"/>
        <v>0</v>
      </c>
      <c r="AD15" s="35">
        <f t="shared" si="11"/>
        <v>0</v>
      </c>
    </row>
    <row r="16" spans="1:30" ht="16.5" thickBot="1">
      <c r="A16" s="223"/>
      <c r="B16" s="141"/>
      <c r="C16" s="66"/>
      <c r="D16" s="164" t="s">
        <v>189</v>
      </c>
      <c r="E16" s="67"/>
      <c r="F16" s="67"/>
      <c r="G16" s="62"/>
      <c r="H16" s="62"/>
      <c r="I16" s="62"/>
      <c r="J16" s="63"/>
      <c r="K16" s="34"/>
      <c r="L16" s="285"/>
      <c r="M16" s="34"/>
      <c r="N16" s="57"/>
      <c r="O16" s="276">
        <f t="shared" si="12"/>
        <v>0</v>
      </c>
      <c r="P16" s="58"/>
      <c r="Q16" s="59"/>
      <c r="R16" s="30" t="e">
        <f t="shared" si="0"/>
        <v>#DIV/0!</v>
      </c>
      <c r="S16" s="232">
        <f t="shared" si="1"/>
        <v>0</v>
      </c>
      <c r="T16" s="232">
        <f t="shared" si="2"/>
        <v>0</v>
      </c>
      <c r="U16" s="232">
        <f t="shared" si="3"/>
        <v>0</v>
      </c>
      <c r="V16" s="237"/>
      <c r="W16" s="46"/>
      <c r="X16" s="46">
        <f t="shared" si="6"/>
        <v>0</v>
      </c>
      <c r="Y16" s="46"/>
      <c r="Z16" s="60"/>
      <c r="AA16" s="31" t="e">
        <f t="shared" si="8"/>
        <v>#DIV/0!</v>
      </c>
      <c r="AB16" s="35">
        <f t="shared" si="9"/>
        <v>0</v>
      </c>
      <c r="AC16" s="35">
        <f t="shared" si="10"/>
        <v>0</v>
      </c>
      <c r="AD16" s="35">
        <f t="shared" si="11"/>
        <v>0</v>
      </c>
    </row>
    <row r="17" spans="1:30" ht="93" customHeight="1" thickBot="1">
      <c r="A17" s="309" t="s">
        <v>965</v>
      </c>
      <c r="B17" s="140"/>
      <c r="C17" s="171">
        <v>72</v>
      </c>
      <c r="D17" s="161" t="s">
        <v>456</v>
      </c>
      <c r="E17" s="68"/>
      <c r="F17" s="49" t="s">
        <v>411</v>
      </c>
      <c r="G17" s="61" t="s">
        <v>791</v>
      </c>
      <c r="H17" s="62"/>
      <c r="I17" s="62">
        <v>1.9</v>
      </c>
      <c r="J17" s="63" t="s">
        <v>319</v>
      </c>
      <c r="K17" s="55" t="s">
        <v>578</v>
      </c>
      <c r="L17" s="285"/>
      <c r="M17" s="34"/>
      <c r="N17" s="57">
        <v>4750</v>
      </c>
      <c r="O17" s="276">
        <f t="shared" si="12"/>
        <v>4988</v>
      </c>
      <c r="P17" s="58">
        <v>5225</v>
      </c>
      <c r="Q17" s="59">
        <v>7600</v>
      </c>
      <c r="R17" s="30">
        <f t="shared" si="0"/>
        <v>1.6</v>
      </c>
      <c r="S17" s="232">
        <f t="shared" si="1"/>
        <v>7600</v>
      </c>
      <c r="T17" s="232">
        <f t="shared" si="2"/>
        <v>8550</v>
      </c>
      <c r="U17" s="232">
        <f t="shared" si="3"/>
        <v>9500</v>
      </c>
      <c r="V17" s="237">
        <f t="shared" si="4"/>
        <v>1.6</v>
      </c>
      <c r="W17" s="46">
        <f t="shared" si="5"/>
        <v>7600</v>
      </c>
      <c r="X17" s="46">
        <f t="shared" si="6"/>
        <v>8075</v>
      </c>
      <c r="Y17" s="46">
        <f t="shared" si="7"/>
        <v>9500</v>
      </c>
      <c r="Z17" s="60"/>
      <c r="AA17" s="31">
        <f t="shared" si="8"/>
        <v>1.1000000000000001</v>
      </c>
      <c r="AB17" s="35">
        <f t="shared" si="9"/>
        <v>0</v>
      </c>
      <c r="AC17" s="35">
        <f t="shared" si="10"/>
        <v>0</v>
      </c>
      <c r="AD17" s="35">
        <f t="shared" si="11"/>
        <v>0</v>
      </c>
    </row>
    <row r="18" spans="1:30" s="5" customFormat="1" ht="74.25" customHeight="1" thickBot="1">
      <c r="A18" s="309" t="s">
        <v>939</v>
      </c>
      <c r="B18" s="7"/>
      <c r="C18" s="172">
        <v>7391</v>
      </c>
      <c r="D18" s="161" t="s">
        <v>459</v>
      </c>
      <c r="E18" s="69"/>
      <c r="F18" s="76" t="s">
        <v>452</v>
      </c>
      <c r="G18" s="61" t="s">
        <v>385</v>
      </c>
      <c r="H18" s="62"/>
      <c r="I18" s="62">
        <v>1.35</v>
      </c>
      <c r="J18" s="49" t="s">
        <v>319</v>
      </c>
      <c r="K18" s="55" t="s">
        <v>576</v>
      </c>
      <c r="L18" s="56"/>
      <c r="M18" s="72"/>
      <c r="N18" s="57">
        <v>3540</v>
      </c>
      <c r="O18" s="276">
        <f t="shared" si="12"/>
        <v>3717</v>
      </c>
      <c r="P18" s="58">
        <v>3894</v>
      </c>
      <c r="Q18" s="59">
        <v>5664</v>
      </c>
      <c r="R18" s="70">
        <f t="shared" si="0"/>
        <v>1.6</v>
      </c>
      <c r="S18" s="234">
        <f t="shared" si="1"/>
        <v>5664</v>
      </c>
      <c r="T18" s="234">
        <f t="shared" si="2"/>
        <v>6372</v>
      </c>
      <c r="U18" s="234">
        <f t="shared" si="3"/>
        <v>7080</v>
      </c>
      <c r="V18" s="237">
        <f t="shared" si="4"/>
        <v>1.6</v>
      </c>
      <c r="W18" s="71">
        <f t="shared" si="5"/>
        <v>5664</v>
      </c>
      <c r="X18" s="46">
        <f t="shared" si="6"/>
        <v>6018</v>
      </c>
      <c r="Y18" s="71">
        <f t="shared" si="7"/>
        <v>7080</v>
      </c>
      <c r="Z18" s="74"/>
      <c r="AA18" s="31">
        <f t="shared" si="8"/>
        <v>1.1000000000000001</v>
      </c>
      <c r="AB18" s="35">
        <f t="shared" si="9"/>
        <v>0</v>
      </c>
      <c r="AC18" s="35">
        <f t="shared" si="10"/>
        <v>0</v>
      </c>
      <c r="AD18" s="35">
        <f t="shared" si="11"/>
        <v>0</v>
      </c>
    </row>
    <row r="19" spans="1:30" s="5" customFormat="1" ht="74.25" customHeight="1" thickBot="1">
      <c r="A19" s="309" t="s">
        <v>933</v>
      </c>
      <c r="B19" s="7"/>
      <c r="C19" s="172">
        <v>7392</v>
      </c>
      <c r="D19" s="161" t="s">
        <v>934</v>
      </c>
      <c r="E19" s="69"/>
      <c r="F19" s="76" t="s">
        <v>452</v>
      </c>
      <c r="G19" s="61" t="s">
        <v>385</v>
      </c>
      <c r="H19" s="62"/>
      <c r="I19" s="62">
        <v>1.35</v>
      </c>
      <c r="J19" s="49" t="s">
        <v>915</v>
      </c>
      <c r="K19" s="55" t="s">
        <v>576</v>
      </c>
      <c r="L19" s="56"/>
      <c r="M19" s="72"/>
      <c r="N19" s="57">
        <v>4150</v>
      </c>
      <c r="O19" s="276">
        <f>CEILING(N19*1.05,1)</f>
        <v>4358</v>
      </c>
      <c r="P19" s="58">
        <v>4565</v>
      </c>
      <c r="Q19" s="59">
        <v>6640</v>
      </c>
      <c r="R19" s="70">
        <f>Q19/N19</f>
        <v>1.6</v>
      </c>
      <c r="S19" s="234">
        <f>N19*1.6</f>
        <v>6640</v>
      </c>
      <c r="T19" s="234">
        <f>N19*1.8</f>
        <v>7470</v>
      </c>
      <c r="U19" s="234">
        <f>N19*2</f>
        <v>8300</v>
      </c>
      <c r="V19" s="237">
        <f>Q19/N19</f>
        <v>1.6</v>
      </c>
      <c r="W19" s="71">
        <f>CEILING(N19*1.6,1)</f>
        <v>6640</v>
      </c>
      <c r="X19" s="46">
        <f>CEILING(N19*1.7,1)</f>
        <v>7055</v>
      </c>
      <c r="Y19" s="71">
        <f>CEILING(N19*2,1)</f>
        <v>8300</v>
      </c>
      <c r="Z19" s="74"/>
      <c r="AA19" s="31">
        <f>P19/N19</f>
        <v>1.1000000000000001</v>
      </c>
      <c r="AB19" s="35">
        <f>N19*L19</f>
        <v>0</v>
      </c>
      <c r="AC19" s="35">
        <f>L19*P19</f>
        <v>0</v>
      </c>
      <c r="AD19" s="35">
        <f>Q19*L19</f>
        <v>0</v>
      </c>
    </row>
    <row r="20" spans="1:30" ht="54.75" customHeight="1" thickBot="1">
      <c r="A20" s="309" t="s">
        <v>914</v>
      </c>
      <c r="B20" s="7"/>
      <c r="C20" s="173">
        <v>10284</v>
      </c>
      <c r="D20" s="163" t="s">
        <v>460</v>
      </c>
      <c r="E20" s="69"/>
      <c r="F20" s="61" t="s">
        <v>453</v>
      </c>
      <c r="G20" s="61" t="s">
        <v>385</v>
      </c>
      <c r="H20" s="62"/>
      <c r="I20" s="62">
        <v>1.51</v>
      </c>
      <c r="J20" s="49" t="s">
        <v>319</v>
      </c>
      <c r="K20" s="55"/>
      <c r="L20" s="285"/>
      <c r="M20" s="34"/>
      <c r="N20" s="57">
        <v>4350</v>
      </c>
      <c r="O20" s="276">
        <f>CEILING(N20*1.05,1)</f>
        <v>4568</v>
      </c>
      <c r="P20" s="58">
        <v>4785</v>
      </c>
      <c r="Q20" s="59">
        <v>6960</v>
      </c>
      <c r="R20" s="30">
        <f>Q20/N20</f>
        <v>1.6</v>
      </c>
      <c r="S20" s="232">
        <f>N20*1.6</f>
        <v>6960</v>
      </c>
      <c r="T20" s="232">
        <f>N20*1.8</f>
        <v>7830</v>
      </c>
      <c r="U20" s="232">
        <f>N20*2</f>
        <v>8700</v>
      </c>
      <c r="V20" s="237">
        <f>Q20/N20</f>
        <v>1.6</v>
      </c>
      <c r="W20" s="46">
        <f>CEILING(N20*1.6,1)</f>
        <v>6960</v>
      </c>
      <c r="X20" s="46">
        <f>CEILING(N20*1.7,1)</f>
        <v>7395</v>
      </c>
      <c r="Y20" s="46">
        <f>CEILING(N20*2,1)</f>
        <v>8700</v>
      </c>
      <c r="Z20" s="33"/>
      <c r="AA20" s="31">
        <f>P20/N20</f>
        <v>1.1000000000000001</v>
      </c>
      <c r="AB20" s="35">
        <f>N20*L20</f>
        <v>0</v>
      </c>
      <c r="AC20" s="35">
        <f>L20*P20</f>
        <v>0</v>
      </c>
      <c r="AD20" s="35">
        <f>Q20*L20</f>
        <v>0</v>
      </c>
    </row>
    <row r="21" spans="1:30" ht="54.75" customHeight="1" thickBot="1">
      <c r="A21" s="309" t="s">
        <v>914</v>
      </c>
      <c r="B21" s="7"/>
      <c r="C21" s="173">
        <v>10286</v>
      </c>
      <c r="D21" s="163" t="s">
        <v>931</v>
      </c>
      <c r="E21" s="69"/>
      <c r="F21" s="61" t="s">
        <v>932</v>
      </c>
      <c r="G21" s="61" t="s">
        <v>385</v>
      </c>
      <c r="H21" s="62"/>
      <c r="I21" s="62">
        <v>1.51</v>
      </c>
      <c r="J21" s="49" t="s">
        <v>915</v>
      </c>
      <c r="K21" s="55"/>
      <c r="L21" s="285"/>
      <c r="M21" s="34"/>
      <c r="N21" s="57">
        <v>5100</v>
      </c>
      <c r="O21" s="276">
        <f>CEILING(N21*1.05,1)</f>
        <v>5355</v>
      </c>
      <c r="P21" s="58">
        <v>5610</v>
      </c>
      <c r="Q21" s="59">
        <v>8160</v>
      </c>
      <c r="R21" s="30">
        <f>Q21/N21</f>
        <v>1.6</v>
      </c>
      <c r="S21" s="232">
        <f>N21*1.6</f>
        <v>8160</v>
      </c>
      <c r="T21" s="232">
        <f>N21*1.8</f>
        <v>9180</v>
      </c>
      <c r="U21" s="232">
        <f>N21*2</f>
        <v>10200</v>
      </c>
      <c r="V21" s="237">
        <f>Q21/N21</f>
        <v>1.6</v>
      </c>
      <c r="W21" s="46">
        <f>CEILING(N21*1.6,1)</f>
        <v>8160</v>
      </c>
      <c r="X21" s="46">
        <f>CEILING(N21*1.7,1)</f>
        <v>8670</v>
      </c>
      <c r="Y21" s="46">
        <f>CEILING(N21*2,1)</f>
        <v>10200</v>
      </c>
      <c r="Z21" s="33"/>
      <c r="AA21" s="31">
        <f>P21/N21</f>
        <v>1.1000000000000001</v>
      </c>
      <c r="AB21" s="35">
        <f>N21*L21</f>
        <v>0</v>
      </c>
      <c r="AC21" s="35">
        <f>L21*P21</f>
        <v>0</v>
      </c>
      <c r="AD21" s="35">
        <f>Q21*L21</f>
        <v>0</v>
      </c>
    </row>
    <row r="22" spans="1:30" ht="82.5" customHeight="1" thickBot="1">
      <c r="A22" s="309" t="s">
        <v>939</v>
      </c>
      <c r="B22" s="7"/>
      <c r="C22" s="172">
        <v>75</v>
      </c>
      <c r="D22" s="161" t="s">
        <v>457</v>
      </c>
      <c r="E22" s="69"/>
      <c r="F22" s="49" t="s">
        <v>412</v>
      </c>
      <c r="G22" s="61" t="s">
        <v>387</v>
      </c>
      <c r="H22" s="62"/>
      <c r="I22" s="62">
        <v>1.9</v>
      </c>
      <c r="J22" s="49" t="s">
        <v>319</v>
      </c>
      <c r="K22" s="55" t="s">
        <v>578</v>
      </c>
      <c r="L22" s="285"/>
      <c r="M22" s="34"/>
      <c r="N22" s="57">
        <v>3850</v>
      </c>
      <c r="O22" s="276">
        <f t="shared" si="12"/>
        <v>4043</v>
      </c>
      <c r="P22" s="58">
        <v>4235</v>
      </c>
      <c r="Q22" s="59">
        <v>6160</v>
      </c>
      <c r="R22" s="30">
        <f t="shared" si="0"/>
        <v>1.6</v>
      </c>
      <c r="S22" s="232">
        <f t="shared" si="1"/>
        <v>6160</v>
      </c>
      <c r="T22" s="232">
        <f t="shared" si="2"/>
        <v>6930</v>
      </c>
      <c r="U22" s="232">
        <f t="shared" si="3"/>
        <v>7700</v>
      </c>
      <c r="V22" s="237">
        <f t="shared" si="4"/>
        <v>1.6</v>
      </c>
      <c r="W22" s="46">
        <f t="shared" si="5"/>
        <v>6160</v>
      </c>
      <c r="X22" s="46">
        <f t="shared" si="6"/>
        <v>6545</v>
      </c>
      <c r="Y22" s="46">
        <f t="shared" si="7"/>
        <v>7700</v>
      </c>
      <c r="Z22" s="60"/>
      <c r="AA22" s="31">
        <f t="shared" si="8"/>
        <v>1.1000000000000001</v>
      </c>
      <c r="AB22" s="35">
        <f t="shared" si="9"/>
        <v>0</v>
      </c>
      <c r="AC22" s="35">
        <f t="shared" si="10"/>
        <v>0</v>
      </c>
      <c r="AD22" s="35">
        <f t="shared" si="11"/>
        <v>0</v>
      </c>
    </row>
    <row r="23" spans="1:30" s="5" customFormat="1" ht="55.5" customHeight="1" thickBot="1">
      <c r="A23" s="309" t="s">
        <v>943</v>
      </c>
      <c r="B23" s="7"/>
      <c r="C23" s="173">
        <v>2020</v>
      </c>
      <c r="D23" s="162" t="s">
        <v>458</v>
      </c>
      <c r="E23" s="69"/>
      <c r="F23" s="49" t="s">
        <v>186</v>
      </c>
      <c r="G23" s="61" t="s">
        <v>386</v>
      </c>
      <c r="H23" s="62"/>
      <c r="I23" s="62">
        <v>1.4</v>
      </c>
      <c r="J23" s="49" t="s">
        <v>320</v>
      </c>
      <c r="K23" s="55" t="s">
        <v>579</v>
      </c>
      <c r="L23" s="56"/>
      <c r="M23" s="72"/>
      <c r="N23" s="57">
        <v>4360</v>
      </c>
      <c r="O23" s="276">
        <f t="shared" si="12"/>
        <v>4578</v>
      </c>
      <c r="P23" s="58">
        <v>4796</v>
      </c>
      <c r="Q23" s="59">
        <v>6976</v>
      </c>
      <c r="R23" s="70">
        <f t="shared" si="0"/>
        <v>1.6</v>
      </c>
      <c r="S23" s="234">
        <f t="shared" si="1"/>
        <v>6976</v>
      </c>
      <c r="T23" s="234">
        <f t="shared" si="2"/>
        <v>7848</v>
      </c>
      <c r="U23" s="234">
        <f t="shared" si="3"/>
        <v>8720</v>
      </c>
      <c r="V23" s="237">
        <f t="shared" si="4"/>
        <v>1.6</v>
      </c>
      <c r="W23" s="71">
        <f t="shared" si="5"/>
        <v>6976</v>
      </c>
      <c r="X23" s="46">
        <f t="shared" si="6"/>
        <v>7412</v>
      </c>
      <c r="Y23" s="71">
        <f t="shared" si="7"/>
        <v>8720</v>
      </c>
      <c r="Z23" s="60"/>
      <c r="AA23" s="31">
        <f t="shared" si="8"/>
        <v>1.1000000000000001</v>
      </c>
      <c r="AB23" s="35">
        <f t="shared" si="9"/>
        <v>0</v>
      </c>
      <c r="AC23" s="35">
        <f t="shared" si="10"/>
        <v>0</v>
      </c>
      <c r="AD23" s="35">
        <f t="shared" si="11"/>
        <v>0</v>
      </c>
    </row>
    <row r="24" spans="1:30" ht="58.5" customHeight="1" thickBot="1">
      <c r="A24" s="320" t="s">
        <v>1028</v>
      </c>
      <c r="B24" s="7"/>
      <c r="C24" s="172">
        <v>950</v>
      </c>
      <c r="D24" s="161" t="s">
        <v>461</v>
      </c>
      <c r="E24" s="69"/>
      <c r="F24" s="75" t="s">
        <v>454</v>
      </c>
      <c r="G24" s="61" t="s">
        <v>384</v>
      </c>
      <c r="H24" s="62"/>
      <c r="I24" s="62">
        <v>1</v>
      </c>
      <c r="J24" s="49" t="s">
        <v>320</v>
      </c>
      <c r="K24" s="55" t="s">
        <v>581</v>
      </c>
      <c r="L24" s="285"/>
      <c r="M24" s="34"/>
      <c r="N24" s="57">
        <v>3590</v>
      </c>
      <c r="O24" s="276">
        <f t="shared" si="12"/>
        <v>3770</v>
      </c>
      <c r="P24" s="58">
        <v>3949</v>
      </c>
      <c r="Q24" s="59">
        <v>5744</v>
      </c>
      <c r="R24" s="30">
        <f>Q24/N24</f>
        <v>1.6</v>
      </c>
      <c r="S24" s="232">
        <f>N24*1.6</f>
        <v>5744</v>
      </c>
      <c r="T24" s="232">
        <f>N24*1.8</f>
        <v>6462</v>
      </c>
      <c r="U24" s="232">
        <f>N24*2</f>
        <v>7180</v>
      </c>
      <c r="V24" s="237">
        <f>Q24/N24</f>
        <v>1.6</v>
      </c>
      <c r="W24" s="46">
        <f>CEILING(N24*1.6,1)</f>
        <v>5744</v>
      </c>
      <c r="X24" s="46">
        <f>CEILING(N24*1.7,1)</f>
        <v>6103</v>
      </c>
      <c r="Y24" s="46">
        <f>CEILING(N24*2,1)</f>
        <v>7180</v>
      </c>
      <c r="Z24" s="33"/>
      <c r="AA24" s="31">
        <f>P24/N24</f>
        <v>1.1000000000000001</v>
      </c>
      <c r="AB24" s="35">
        <f t="shared" si="9"/>
        <v>0</v>
      </c>
      <c r="AC24" s="35">
        <f t="shared" si="10"/>
        <v>0</v>
      </c>
      <c r="AD24" s="35">
        <f t="shared" si="11"/>
        <v>0</v>
      </c>
    </row>
    <row r="25" spans="1:30" ht="50.25" customHeight="1" thickBot="1">
      <c r="A25" s="320" t="s">
        <v>1008</v>
      </c>
      <c r="B25" s="7"/>
      <c r="C25" s="172">
        <v>6326</v>
      </c>
      <c r="D25" s="161" t="s">
        <v>462</v>
      </c>
      <c r="E25" s="69"/>
      <c r="F25" s="61" t="s">
        <v>191</v>
      </c>
      <c r="G25" s="61" t="s">
        <v>383</v>
      </c>
      <c r="H25" s="62"/>
      <c r="I25" s="62">
        <v>1.1000000000000001</v>
      </c>
      <c r="J25" s="49" t="s">
        <v>321</v>
      </c>
      <c r="K25" s="34"/>
      <c r="L25" s="285"/>
      <c r="M25" s="34"/>
      <c r="N25" s="57">
        <v>5460</v>
      </c>
      <c r="O25" s="276">
        <f t="shared" si="12"/>
        <v>5733</v>
      </c>
      <c r="P25" s="58">
        <v>6006</v>
      </c>
      <c r="Q25" s="59">
        <v>8736</v>
      </c>
      <c r="R25" s="30">
        <f>Q25/N25</f>
        <v>1.6</v>
      </c>
      <c r="S25" s="232">
        <f>N25*1.6</f>
        <v>8736</v>
      </c>
      <c r="T25" s="232">
        <f>N25*1.8</f>
        <v>9828</v>
      </c>
      <c r="U25" s="232">
        <f>N25*2</f>
        <v>10920</v>
      </c>
      <c r="V25" s="237">
        <f>Q25/N25</f>
        <v>1.6</v>
      </c>
      <c r="W25" s="46">
        <f>CEILING(N25*1.6,1)</f>
        <v>8736</v>
      </c>
      <c r="X25" s="46">
        <f>CEILING(N25*1.7,1)</f>
        <v>9282</v>
      </c>
      <c r="Y25" s="46">
        <f>CEILING(N25*2,1)</f>
        <v>10920</v>
      </c>
      <c r="Z25" s="33"/>
      <c r="AA25" s="31">
        <f>P25/N25</f>
        <v>1.1000000000000001</v>
      </c>
      <c r="AB25" s="35">
        <f t="shared" si="9"/>
        <v>0</v>
      </c>
      <c r="AC25" s="35">
        <f t="shared" si="10"/>
        <v>0</v>
      </c>
      <c r="AD25" s="35">
        <f t="shared" si="11"/>
        <v>0</v>
      </c>
    </row>
    <row r="26" spans="1:30" ht="50.25" customHeight="1" thickBot="1">
      <c r="A26" s="309" t="s">
        <v>909</v>
      </c>
      <c r="B26" s="7"/>
      <c r="C26" s="172">
        <v>11458</v>
      </c>
      <c r="D26" s="161" t="s">
        <v>508</v>
      </c>
      <c r="E26" s="69"/>
      <c r="F26" s="61" t="s">
        <v>191</v>
      </c>
      <c r="G26" s="61" t="s">
        <v>509</v>
      </c>
      <c r="H26" s="62"/>
      <c r="I26" s="62">
        <v>1.1499999999999999</v>
      </c>
      <c r="J26" s="49" t="s">
        <v>320</v>
      </c>
      <c r="K26" s="34"/>
      <c r="L26" s="285"/>
      <c r="M26" s="34"/>
      <c r="N26" s="57">
        <v>4170</v>
      </c>
      <c r="O26" s="276">
        <f t="shared" si="12"/>
        <v>4379</v>
      </c>
      <c r="P26" s="58">
        <v>4587</v>
      </c>
      <c r="Q26" s="59">
        <v>6672</v>
      </c>
      <c r="R26" s="30">
        <f t="shared" si="0"/>
        <v>1.6</v>
      </c>
      <c r="S26" s="232">
        <f t="shared" si="1"/>
        <v>6672</v>
      </c>
      <c r="T26" s="232">
        <f t="shared" si="2"/>
        <v>7506</v>
      </c>
      <c r="U26" s="232">
        <f t="shared" si="3"/>
        <v>8340</v>
      </c>
      <c r="V26" s="237">
        <f t="shared" si="4"/>
        <v>1.6</v>
      </c>
      <c r="W26" s="46">
        <f t="shared" si="5"/>
        <v>6672</v>
      </c>
      <c r="X26" s="46">
        <f t="shared" si="6"/>
        <v>7089</v>
      </c>
      <c r="Y26" s="46">
        <f t="shared" si="7"/>
        <v>8340</v>
      </c>
      <c r="Z26" s="33"/>
      <c r="AA26" s="31">
        <f t="shared" si="8"/>
        <v>1.1000000000000001</v>
      </c>
      <c r="AB26" s="35">
        <f t="shared" si="9"/>
        <v>0</v>
      </c>
      <c r="AC26" s="35">
        <f t="shared" si="10"/>
        <v>0</v>
      </c>
      <c r="AD26" s="35">
        <f t="shared" si="11"/>
        <v>0</v>
      </c>
    </row>
    <row r="27" spans="1:30" ht="49.5" customHeight="1" thickBot="1">
      <c r="A27" s="309" t="s">
        <v>918</v>
      </c>
      <c r="B27" s="7"/>
      <c r="C27" s="172">
        <v>6821</v>
      </c>
      <c r="D27" s="161" t="s">
        <v>463</v>
      </c>
      <c r="E27" s="69"/>
      <c r="F27" s="61" t="s">
        <v>192</v>
      </c>
      <c r="G27" s="61" t="s">
        <v>382</v>
      </c>
      <c r="H27" s="62"/>
      <c r="I27" s="62">
        <v>0.7</v>
      </c>
      <c r="J27" s="49" t="s">
        <v>911</v>
      </c>
      <c r="K27" s="34"/>
      <c r="L27" s="285"/>
      <c r="M27" s="34"/>
      <c r="N27" s="57">
        <v>2850</v>
      </c>
      <c r="O27" s="276">
        <f t="shared" si="12"/>
        <v>2993</v>
      </c>
      <c r="P27" s="58">
        <v>3135</v>
      </c>
      <c r="Q27" s="59">
        <v>4560</v>
      </c>
      <c r="R27" s="30">
        <f t="shared" si="0"/>
        <v>1.6</v>
      </c>
      <c r="S27" s="232">
        <f t="shared" si="1"/>
        <v>4560</v>
      </c>
      <c r="T27" s="232">
        <f t="shared" si="2"/>
        <v>5130</v>
      </c>
      <c r="U27" s="232">
        <f t="shared" si="3"/>
        <v>5700</v>
      </c>
      <c r="V27" s="237">
        <f t="shared" si="4"/>
        <v>1.6</v>
      </c>
      <c r="W27" s="46">
        <f t="shared" si="5"/>
        <v>4560</v>
      </c>
      <c r="X27" s="46">
        <f t="shared" si="6"/>
        <v>4845</v>
      </c>
      <c r="Y27" s="46">
        <f t="shared" si="7"/>
        <v>5700</v>
      </c>
      <c r="Z27" s="33"/>
      <c r="AA27" s="31">
        <f t="shared" si="8"/>
        <v>1.1000000000000001</v>
      </c>
      <c r="AB27" s="35">
        <f t="shared" si="9"/>
        <v>0</v>
      </c>
      <c r="AC27" s="35">
        <f t="shared" si="10"/>
        <v>0</v>
      </c>
      <c r="AD27" s="35">
        <f t="shared" si="11"/>
        <v>0</v>
      </c>
    </row>
    <row r="28" spans="1:30" ht="48.75" customHeight="1" thickBot="1">
      <c r="A28" s="250" t="s">
        <v>705</v>
      </c>
      <c r="B28" s="7"/>
      <c r="C28" s="172">
        <v>7036</v>
      </c>
      <c r="D28" s="161" t="s">
        <v>464</v>
      </c>
      <c r="E28" s="69"/>
      <c r="F28" s="61" t="s">
        <v>193</v>
      </c>
      <c r="G28" s="61" t="s">
        <v>381</v>
      </c>
      <c r="H28" s="62"/>
      <c r="I28" s="62">
        <v>1.5</v>
      </c>
      <c r="J28" s="49" t="s">
        <v>73</v>
      </c>
      <c r="K28" s="34"/>
      <c r="L28" s="285"/>
      <c r="M28" s="34"/>
      <c r="N28" s="57">
        <v>3700</v>
      </c>
      <c r="O28" s="276">
        <f t="shared" si="12"/>
        <v>3885</v>
      </c>
      <c r="P28" s="58">
        <v>3885</v>
      </c>
      <c r="Q28" s="59">
        <v>6660</v>
      </c>
      <c r="R28" s="30">
        <f>Q28/N28</f>
        <v>1.8</v>
      </c>
      <c r="S28" s="232">
        <f>N28*1.6</f>
        <v>5920</v>
      </c>
      <c r="T28" s="232">
        <f>N28*1.8</f>
        <v>6660</v>
      </c>
      <c r="U28" s="232">
        <f>N28*2</f>
        <v>7400</v>
      </c>
      <c r="V28" s="237">
        <f t="shared" si="4"/>
        <v>1.8</v>
      </c>
      <c r="W28" s="46">
        <f t="shared" si="5"/>
        <v>5920</v>
      </c>
      <c r="X28" s="46">
        <f t="shared" si="6"/>
        <v>6290</v>
      </c>
      <c r="Y28" s="46">
        <f t="shared" si="7"/>
        <v>7400</v>
      </c>
      <c r="Z28" s="33"/>
      <c r="AA28" s="31">
        <f t="shared" si="8"/>
        <v>1.05</v>
      </c>
      <c r="AB28" s="35">
        <f t="shared" si="9"/>
        <v>0</v>
      </c>
      <c r="AC28" s="35">
        <f t="shared" si="10"/>
        <v>0</v>
      </c>
      <c r="AD28" s="35">
        <f t="shared" si="11"/>
        <v>0</v>
      </c>
    </row>
    <row r="29" spans="1:30" ht="64.5" customHeight="1" thickBot="1">
      <c r="A29" s="320" t="s">
        <v>1038</v>
      </c>
      <c r="B29" s="7"/>
      <c r="C29" s="172">
        <v>5556</v>
      </c>
      <c r="D29" s="161" t="s">
        <v>506</v>
      </c>
      <c r="E29" s="69"/>
      <c r="F29" s="61" t="s">
        <v>505</v>
      </c>
      <c r="G29" s="61" t="s">
        <v>380</v>
      </c>
      <c r="H29" s="62"/>
      <c r="I29" s="62">
        <v>1.05</v>
      </c>
      <c r="J29" s="49" t="s">
        <v>911</v>
      </c>
      <c r="K29" s="34"/>
      <c r="L29" s="285"/>
      <c r="M29" s="34"/>
      <c r="N29" s="57">
        <v>4370</v>
      </c>
      <c r="O29" s="276">
        <f t="shared" si="12"/>
        <v>4589</v>
      </c>
      <c r="P29" s="58">
        <v>4807</v>
      </c>
      <c r="Q29" s="59">
        <v>6992</v>
      </c>
      <c r="R29" s="30">
        <f t="shared" ref="R29:R36" si="13">Q29/N29</f>
        <v>1.6</v>
      </c>
      <c r="S29" s="232">
        <f t="shared" ref="S29:S36" si="14">N29*1.6</f>
        <v>6992</v>
      </c>
      <c r="T29" s="232">
        <f t="shared" ref="T29:T36" si="15">N29*1.8</f>
        <v>7866</v>
      </c>
      <c r="U29" s="232">
        <f t="shared" ref="U29:U36" si="16">N29*2</f>
        <v>8740</v>
      </c>
      <c r="V29" s="237">
        <f t="shared" si="4"/>
        <v>1.6</v>
      </c>
      <c r="W29" s="46">
        <f t="shared" si="5"/>
        <v>6992</v>
      </c>
      <c r="X29" s="46">
        <f t="shared" si="6"/>
        <v>7429</v>
      </c>
      <c r="Y29" s="46">
        <f t="shared" si="7"/>
        <v>8740</v>
      </c>
      <c r="Z29" s="33"/>
      <c r="AA29" s="31">
        <f t="shared" si="8"/>
        <v>1.1000000000000001</v>
      </c>
      <c r="AB29" s="35">
        <f t="shared" si="9"/>
        <v>0</v>
      </c>
      <c r="AC29" s="35">
        <f t="shared" si="10"/>
        <v>0</v>
      </c>
      <c r="AD29" s="35">
        <f t="shared" si="11"/>
        <v>0</v>
      </c>
    </row>
    <row r="30" spans="1:30" ht="50.25" customHeight="1" thickBot="1">
      <c r="A30" s="310" t="s">
        <v>949</v>
      </c>
      <c r="B30" s="7"/>
      <c r="C30" s="172">
        <v>1116</v>
      </c>
      <c r="D30" s="163" t="s">
        <v>465</v>
      </c>
      <c r="E30" s="54"/>
      <c r="F30" s="55" t="s">
        <v>194</v>
      </c>
      <c r="G30" s="61" t="s">
        <v>378</v>
      </c>
      <c r="H30" s="62"/>
      <c r="I30" s="62">
        <v>0.9</v>
      </c>
      <c r="J30" s="49" t="s">
        <v>320</v>
      </c>
      <c r="K30" s="34"/>
      <c r="L30" s="285"/>
      <c r="M30" s="34"/>
      <c r="N30" s="57">
        <v>3580</v>
      </c>
      <c r="O30" s="276">
        <f t="shared" si="12"/>
        <v>3759</v>
      </c>
      <c r="P30" s="58">
        <v>3938</v>
      </c>
      <c r="Q30" s="59">
        <v>5728</v>
      </c>
      <c r="R30" s="30">
        <f t="shared" si="13"/>
        <v>1.6</v>
      </c>
      <c r="S30" s="232">
        <f t="shared" si="14"/>
        <v>5728</v>
      </c>
      <c r="T30" s="232">
        <f t="shared" si="15"/>
        <v>6444</v>
      </c>
      <c r="U30" s="232">
        <f t="shared" si="16"/>
        <v>7160</v>
      </c>
      <c r="V30" s="237">
        <f t="shared" si="4"/>
        <v>1.6</v>
      </c>
      <c r="W30" s="46">
        <f t="shared" si="5"/>
        <v>5728</v>
      </c>
      <c r="X30" s="46">
        <f t="shared" si="6"/>
        <v>6086</v>
      </c>
      <c r="Y30" s="46">
        <f t="shared" si="7"/>
        <v>7160</v>
      </c>
      <c r="Z30" s="33"/>
      <c r="AA30" s="31">
        <f t="shared" si="8"/>
        <v>1.1000000000000001</v>
      </c>
      <c r="AB30" s="35">
        <f t="shared" si="9"/>
        <v>0</v>
      </c>
      <c r="AC30" s="35">
        <f t="shared" si="10"/>
        <v>0</v>
      </c>
      <c r="AD30" s="35">
        <f t="shared" si="11"/>
        <v>0</v>
      </c>
    </row>
    <row r="31" spans="1:30" ht="54" customHeight="1" thickBot="1">
      <c r="A31" s="250" t="s">
        <v>936</v>
      </c>
      <c r="B31" s="7"/>
      <c r="C31" s="174">
        <v>87</v>
      </c>
      <c r="D31" s="161" t="s">
        <v>466</v>
      </c>
      <c r="E31" s="54"/>
      <c r="F31" s="55" t="s">
        <v>195</v>
      </c>
      <c r="G31" s="61" t="s">
        <v>379</v>
      </c>
      <c r="H31" s="62"/>
      <c r="I31" s="62">
        <v>0.8</v>
      </c>
      <c r="J31" s="49" t="s">
        <v>320</v>
      </c>
      <c r="K31" s="34"/>
      <c r="L31" s="285"/>
      <c r="M31" s="34"/>
      <c r="N31" s="57">
        <v>2232</v>
      </c>
      <c r="O31" s="276">
        <f t="shared" si="12"/>
        <v>2344</v>
      </c>
      <c r="P31" s="58">
        <v>2455</v>
      </c>
      <c r="Q31" s="59">
        <v>3570</v>
      </c>
      <c r="R31" s="30">
        <f t="shared" si="13"/>
        <v>1.5994623655913978</v>
      </c>
      <c r="S31" s="232">
        <f t="shared" si="14"/>
        <v>3571.2000000000003</v>
      </c>
      <c r="T31" s="232">
        <f t="shared" si="15"/>
        <v>4017.6</v>
      </c>
      <c r="U31" s="232">
        <f t="shared" si="16"/>
        <v>4464</v>
      </c>
      <c r="V31" s="237">
        <f t="shared" si="4"/>
        <v>1.5994623655913978</v>
      </c>
      <c r="W31" s="46">
        <f t="shared" si="5"/>
        <v>3572</v>
      </c>
      <c r="X31" s="46">
        <f t="shared" si="6"/>
        <v>3795</v>
      </c>
      <c r="Y31" s="46">
        <f t="shared" si="7"/>
        <v>4464</v>
      </c>
      <c r="Z31" s="33"/>
      <c r="AA31" s="31">
        <f t="shared" si="8"/>
        <v>1.0999103942652331</v>
      </c>
      <c r="AB31" s="35">
        <f t="shared" si="9"/>
        <v>0</v>
      </c>
      <c r="AC31" s="35">
        <f t="shared" si="10"/>
        <v>0</v>
      </c>
      <c r="AD31" s="35">
        <f t="shared" si="11"/>
        <v>0</v>
      </c>
    </row>
    <row r="32" spans="1:30" ht="70.5" customHeight="1" thickBot="1">
      <c r="A32" s="309" t="s">
        <v>935</v>
      </c>
      <c r="B32" s="7"/>
      <c r="C32" s="172">
        <v>1154</v>
      </c>
      <c r="D32" s="161" t="s">
        <v>467</v>
      </c>
      <c r="E32" s="54"/>
      <c r="F32" s="55" t="s">
        <v>196</v>
      </c>
      <c r="G32" s="61" t="s">
        <v>377</v>
      </c>
      <c r="H32" s="62"/>
      <c r="I32" s="62">
        <v>0.35</v>
      </c>
      <c r="J32" s="49" t="s">
        <v>320</v>
      </c>
      <c r="K32" s="34"/>
      <c r="L32" s="285"/>
      <c r="M32" s="34"/>
      <c r="N32" s="57">
        <v>950</v>
      </c>
      <c r="O32" s="276">
        <f>CEILING(N32*1.05,1)</f>
        <v>998</v>
      </c>
      <c r="P32" s="58">
        <v>1045</v>
      </c>
      <c r="Q32" s="59">
        <v>1615</v>
      </c>
      <c r="R32" s="30">
        <f>Q32/N32</f>
        <v>1.7</v>
      </c>
      <c r="S32" s="232">
        <f>N32*1.6</f>
        <v>1520</v>
      </c>
      <c r="T32" s="232">
        <f>N32*1.8</f>
        <v>1710</v>
      </c>
      <c r="U32" s="232">
        <f>N32*2</f>
        <v>1900</v>
      </c>
      <c r="V32" s="237">
        <f>Q32/N32</f>
        <v>1.7</v>
      </c>
      <c r="W32" s="46">
        <f>CEILING(N32*1.6,1)</f>
        <v>1520</v>
      </c>
      <c r="X32" s="46">
        <f>CEILING(N32*1.7,1)</f>
        <v>1615</v>
      </c>
      <c r="Y32" s="46">
        <f>CEILING(N32*2,1)</f>
        <v>1900</v>
      </c>
      <c r="Z32" s="33"/>
      <c r="AA32" s="31">
        <f>P32/N32</f>
        <v>1.1000000000000001</v>
      </c>
      <c r="AB32" s="35">
        <f>N32*L32</f>
        <v>0</v>
      </c>
      <c r="AC32" s="35">
        <f>L32*P32</f>
        <v>0</v>
      </c>
      <c r="AD32" s="35">
        <f>Q32*L32</f>
        <v>0</v>
      </c>
    </row>
    <row r="33" spans="1:33" ht="70.5" customHeight="1" thickBot="1">
      <c r="A33" s="250" t="s">
        <v>734</v>
      </c>
      <c r="B33" s="7"/>
      <c r="C33" s="246">
        <v>1805</v>
      </c>
      <c r="D33" s="161" t="s">
        <v>732</v>
      </c>
      <c r="E33" s="54"/>
      <c r="F33" s="55" t="s">
        <v>733</v>
      </c>
      <c r="G33" s="61" t="s">
        <v>377</v>
      </c>
      <c r="H33" s="62"/>
      <c r="I33" s="62"/>
      <c r="J33" s="49" t="s">
        <v>320</v>
      </c>
      <c r="K33" s="34"/>
      <c r="L33" s="285"/>
      <c r="M33" s="34"/>
      <c r="N33" s="57">
        <v>1100</v>
      </c>
      <c r="O33" s="276">
        <f t="shared" si="12"/>
        <v>1155</v>
      </c>
      <c r="P33" s="58">
        <v>1210</v>
      </c>
      <c r="Q33" s="59">
        <v>1870</v>
      </c>
      <c r="R33" s="30">
        <f t="shared" si="13"/>
        <v>1.7</v>
      </c>
      <c r="S33" s="232">
        <f t="shared" si="14"/>
        <v>1760</v>
      </c>
      <c r="T33" s="232">
        <f t="shared" si="15"/>
        <v>1980</v>
      </c>
      <c r="U33" s="232">
        <f t="shared" si="16"/>
        <v>2200</v>
      </c>
      <c r="V33" s="237">
        <f t="shared" si="4"/>
        <v>1.7</v>
      </c>
      <c r="W33" s="46">
        <f t="shared" si="5"/>
        <v>1760</v>
      </c>
      <c r="X33" s="46">
        <f t="shared" si="6"/>
        <v>1870</v>
      </c>
      <c r="Y33" s="46">
        <f t="shared" si="7"/>
        <v>2200</v>
      </c>
      <c r="Z33" s="33"/>
      <c r="AA33" s="31">
        <f t="shared" si="8"/>
        <v>1.1000000000000001</v>
      </c>
      <c r="AB33" s="35">
        <f t="shared" si="9"/>
        <v>0</v>
      </c>
      <c r="AC33" s="35">
        <f t="shared" si="10"/>
        <v>0</v>
      </c>
      <c r="AD33" s="35">
        <f t="shared" si="11"/>
        <v>0</v>
      </c>
    </row>
    <row r="34" spans="1:33" ht="75" customHeight="1" thickBot="1">
      <c r="A34" s="226"/>
      <c r="B34" s="7"/>
      <c r="C34" s="246">
        <v>7041</v>
      </c>
      <c r="D34" s="163" t="s">
        <v>468</v>
      </c>
      <c r="E34" s="54"/>
      <c r="F34" s="55" t="s">
        <v>197</v>
      </c>
      <c r="G34" s="61" t="s">
        <v>376</v>
      </c>
      <c r="H34" s="62"/>
      <c r="I34" s="62">
        <v>0.55000000000000004</v>
      </c>
      <c r="J34" s="49" t="s">
        <v>320</v>
      </c>
      <c r="K34" s="34"/>
      <c r="L34" s="285"/>
      <c r="M34" s="34"/>
      <c r="N34" s="57">
        <v>1030</v>
      </c>
      <c r="O34" s="276">
        <f t="shared" si="12"/>
        <v>1082</v>
      </c>
      <c r="P34" s="58">
        <v>1140</v>
      </c>
      <c r="Q34" s="59">
        <v>1648</v>
      </c>
      <c r="R34" s="30">
        <f t="shared" si="13"/>
        <v>1.6</v>
      </c>
      <c r="S34" s="232">
        <f t="shared" si="14"/>
        <v>1648</v>
      </c>
      <c r="T34" s="232">
        <f t="shared" si="15"/>
        <v>1854</v>
      </c>
      <c r="U34" s="232">
        <f t="shared" si="16"/>
        <v>2060</v>
      </c>
      <c r="V34" s="237">
        <f t="shared" si="4"/>
        <v>1.6</v>
      </c>
      <c r="W34" s="46">
        <f t="shared" si="5"/>
        <v>1648</v>
      </c>
      <c r="X34" s="46">
        <f t="shared" si="6"/>
        <v>1751</v>
      </c>
      <c r="Y34" s="46">
        <f t="shared" si="7"/>
        <v>2060</v>
      </c>
      <c r="Z34" s="33"/>
      <c r="AA34" s="31">
        <f t="shared" si="8"/>
        <v>1.1067961165048543</v>
      </c>
      <c r="AB34" s="35">
        <f t="shared" si="9"/>
        <v>0</v>
      </c>
      <c r="AC34" s="35">
        <f t="shared" si="10"/>
        <v>0</v>
      </c>
      <c r="AD34" s="35">
        <f t="shared" si="11"/>
        <v>0</v>
      </c>
    </row>
    <row r="35" spans="1:33" ht="73.5" customHeight="1" thickBot="1">
      <c r="A35" s="226"/>
      <c r="B35" s="7"/>
      <c r="C35" s="246">
        <v>7042</v>
      </c>
      <c r="D35" s="163" t="s">
        <v>469</v>
      </c>
      <c r="E35" s="77"/>
      <c r="F35" s="78" t="s">
        <v>198</v>
      </c>
      <c r="G35" s="61" t="s">
        <v>376</v>
      </c>
      <c r="H35" s="62"/>
      <c r="I35" s="62">
        <v>0.6</v>
      </c>
      <c r="J35" s="49" t="s">
        <v>320</v>
      </c>
      <c r="K35" s="34"/>
      <c r="L35" s="285"/>
      <c r="M35" s="34"/>
      <c r="N35" s="57">
        <v>1100</v>
      </c>
      <c r="O35" s="276">
        <f t="shared" si="12"/>
        <v>1155</v>
      </c>
      <c r="P35" s="58">
        <v>1210</v>
      </c>
      <c r="Q35" s="59">
        <v>1760</v>
      </c>
      <c r="R35" s="30">
        <f t="shared" si="13"/>
        <v>1.6</v>
      </c>
      <c r="S35" s="232">
        <f t="shared" si="14"/>
        <v>1760</v>
      </c>
      <c r="T35" s="232">
        <f t="shared" si="15"/>
        <v>1980</v>
      </c>
      <c r="U35" s="232">
        <f t="shared" si="16"/>
        <v>2200</v>
      </c>
      <c r="V35" s="237">
        <f t="shared" si="4"/>
        <v>1.6</v>
      </c>
      <c r="W35" s="46">
        <f t="shared" si="5"/>
        <v>1760</v>
      </c>
      <c r="X35" s="46">
        <f t="shared" si="6"/>
        <v>1870</v>
      </c>
      <c r="Y35" s="46">
        <f t="shared" si="7"/>
        <v>2200</v>
      </c>
      <c r="Z35" s="33"/>
      <c r="AA35" s="31">
        <f t="shared" si="8"/>
        <v>1.1000000000000001</v>
      </c>
      <c r="AB35" s="35">
        <f t="shared" si="9"/>
        <v>0</v>
      </c>
      <c r="AC35" s="35">
        <f t="shared" si="10"/>
        <v>0</v>
      </c>
      <c r="AD35" s="35">
        <f t="shared" si="11"/>
        <v>0</v>
      </c>
    </row>
    <row r="36" spans="1:33" ht="71.25" customHeight="1" thickBot="1">
      <c r="A36" s="222" t="s">
        <v>606</v>
      </c>
      <c r="B36" s="7"/>
      <c r="C36" s="172">
        <v>6620</v>
      </c>
      <c r="D36" s="163" t="s">
        <v>470</v>
      </c>
      <c r="E36" s="64"/>
      <c r="F36" s="65" t="s">
        <v>199</v>
      </c>
      <c r="G36" s="62">
        <v>50</v>
      </c>
      <c r="H36" s="62"/>
      <c r="I36" s="62">
        <v>0.8</v>
      </c>
      <c r="J36" s="49" t="s">
        <v>320</v>
      </c>
      <c r="K36" s="34"/>
      <c r="L36" s="285"/>
      <c r="M36" s="34"/>
      <c r="N36" s="57">
        <v>1550</v>
      </c>
      <c r="O36" s="276">
        <f t="shared" si="12"/>
        <v>1628</v>
      </c>
      <c r="P36" s="58">
        <v>1705</v>
      </c>
      <c r="Q36" s="59">
        <v>2480</v>
      </c>
      <c r="R36" s="30">
        <f t="shared" si="13"/>
        <v>1.6</v>
      </c>
      <c r="S36" s="232">
        <f t="shared" si="14"/>
        <v>2480</v>
      </c>
      <c r="T36" s="232">
        <f t="shared" si="15"/>
        <v>2790</v>
      </c>
      <c r="U36" s="232">
        <f t="shared" si="16"/>
        <v>3100</v>
      </c>
      <c r="V36" s="237">
        <f t="shared" si="4"/>
        <v>1.6</v>
      </c>
      <c r="W36" s="46">
        <f t="shared" si="5"/>
        <v>2480</v>
      </c>
      <c r="X36" s="46">
        <f t="shared" si="6"/>
        <v>2635</v>
      </c>
      <c r="Y36" s="46">
        <f t="shared" si="7"/>
        <v>3100</v>
      </c>
      <c r="Z36" s="33"/>
      <c r="AA36" s="31">
        <f t="shared" si="8"/>
        <v>1.1000000000000001</v>
      </c>
      <c r="AB36" s="35">
        <f t="shared" si="9"/>
        <v>0</v>
      </c>
      <c r="AC36" s="35">
        <f t="shared" si="10"/>
        <v>0</v>
      </c>
      <c r="AD36" s="35">
        <f t="shared" si="11"/>
        <v>0</v>
      </c>
    </row>
    <row r="37" spans="1:33" ht="16.5" thickBot="1">
      <c r="A37" s="223"/>
      <c r="B37" s="141"/>
      <c r="C37" s="175"/>
      <c r="D37" s="164" t="s">
        <v>2</v>
      </c>
      <c r="E37" s="67"/>
      <c r="F37" s="67"/>
      <c r="G37" s="67"/>
      <c r="H37" s="67"/>
      <c r="I37" s="67"/>
      <c r="J37" s="79"/>
      <c r="K37" s="34"/>
      <c r="L37" s="285"/>
      <c r="M37" s="34"/>
      <c r="N37" s="57"/>
      <c r="O37" s="276">
        <f t="shared" si="12"/>
        <v>0</v>
      </c>
      <c r="P37" s="58"/>
      <c r="Q37" s="59"/>
      <c r="R37" s="30"/>
      <c r="S37" s="232"/>
      <c r="T37" s="232"/>
      <c r="U37" s="232"/>
      <c r="V37" s="237"/>
      <c r="W37" s="46"/>
      <c r="X37" s="46">
        <f t="shared" si="6"/>
        <v>0</v>
      </c>
      <c r="Y37" s="46"/>
      <c r="Z37" s="33"/>
      <c r="AA37" s="31" t="e">
        <f t="shared" si="8"/>
        <v>#DIV/0!</v>
      </c>
      <c r="AB37" s="35">
        <f t="shared" si="9"/>
        <v>0</v>
      </c>
      <c r="AC37" s="35">
        <f t="shared" si="10"/>
        <v>0</v>
      </c>
      <c r="AD37" s="35">
        <f t="shared" si="11"/>
        <v>0</v>
      </c>
    </row>
    <row r="38" spans="1:33" ht="63" customHeight="1" thickBot="1">
      <c r="A38" s="312" t="s">
        <v>951</v>
      </c>
      <c r="B38" s="142"/>
      <c r="C38" s="176">
        <v>96</v>
      </c>
      <c r="D38" s="165" t="s">
        <v>471</v>
      </c>
      <c r="E38" s="50"/>
      <c r="F38" s="80" t="s">
        <v>187</v>
      </c>
      <c r="G38" s="49" t="s">
        <v>375</v>
      </c>
      <c r="H38" s="81"/>
      <c r="I38" s="81">
        <v>0.9</v>
      </c>
      <c r="J38" s="49" t="s">
        <v>320</v>
      </c>
      <c r="K38" s="34"/>
      <c r="L38" s="285"/>
      <c r="M38" s="34"/>
      <c r="N38" s="57">
        <v>3100</v>
      </c>
      <c r="O38" s="276">
        <f t="shared" si="12"/>
        <v>3255</v>
      </c>
      <c r="P38" s="58">
        <v>3410</v>
      </c>
      <c r="Q38" s="59">
        <v>4960</v>
      </c>
      <c r="R38" s="30">
        <f>Q38/N38</f>
        <v>1.6</v>
      </c>
      <c r="S38" s="232">
        <f>N38*1.6</f>
        <v>4960</v>
      </c>
      <c r="T38" s="232">
        <f>N38*1.8</f>
        <v>5580</v>
      </c>
      <c r="U38" s="232">
        <f>N38*2</f>
        <v>6200</v>
      </c>
      <c r="V38" s="237">
        <f t="shared" si="4"/>
        <v>1.6</v>
      </c>
      <c r="W38" s="46">
        <f t="shared" si="5"/>
        <v>4960</v>
      </c>
      <c r="X38" s="46">
        <f t="shared" si="6"/>
        <v>5270</v>
      </c>
      <c r="Y38" s="46">
        <f t="shared" si="7"/>
        <v>6200</v>
      </c>
      <c r="Z38" s="33"/>
      <c r="AA38" s="31">
        <f t="shared" si="8"/>
        <v>1.1000000000000001</v>
      </c>
      <c r="AB38" s="35">
        <f t="shared" si="9"/>
        <v>0</v>
      </c>
      <c r="AC38" s="35">
        <f t="shared" si="10"/>
        <v>0</v>
      </c>
      <c r="AD38" s="35">
        <f t="shared" si="11"/>
        <v>0</v>
      </c>
    </row>
    <row r="39" spans="1:33" ht="61.5" customHeight="1" thickBot="1">
      <c r="A39" s="319" t="s">
        <v>986</v>
      </c>
      <c r="B39" s="7"/>
      <c r="C39" s="173">
        <v>5616</v>
      </c>
      <c r="D39" s="163" t="s">
        <v>472</v>
      </c>
      <c r="E39" s="69"/>
      <c r="F39" s="55" t="s">
        <v>890</v>
      </c>
      <c r="G39" s="61" t="s">
        <v>374</v>
      </c>
      <c r="H39" s="62"/>
      <c r="I39" s="62">
        <v>1</v>
      </c>
      <c r="J39" s="49" t="s">
        <v>320</v>
      </c>
      <c r="K39" s="34"/>
      <c r="L39" s="285"/>
      <c r="M39" s="34"/>
      <c r="N39" s="57">
        <v>3740</v>
      </c>
      <c r="O39" s="276">
        <f t="shared" si="12"/>
        <v>3927</v>
      </c>
      <c r="P39" s="58">
        <v>4114</v>
      </c>
      <c r="Q39" s="59">
        <v>5984</v>
      </c>
      <c r="R39" s="30">
        <f>Q39/N39</f>
        <v>1.6</v>
      </c>
      <c r="S39" s="232">
        <f>N39*1.6</f>
        <v>5984</v>
      </c>
      <c r="T39" s="232">
        <f>N39*1.8</f>
        <v>6732</v>
      </c>
      <c r="U39" s="232">
        <f>N39*2</f>
        <v>7480</v>
      </c>
      <c r="V39" s="237">
        <f t="shared" si="4"/>
        <v>1.6</v>
      </c>
      <c r="W39" s="46">
        <f t="shared" si="5"/>
        <v>5984</v>
      </c>
      <c r="X39" s="46">
        <f t="shared" si="6"/>
        <v>6358</v>
      </c>
      <c r="Y39" s="46">
        <f t="shared" si="7"/>
        <v>7480</v>
      </c>
      <c r="Z39" s="33"/>
      <c r="AA39" s="31">
        <f t="shared" si="8"/>
        <v>1.1000000000000001</v>
      </c>
      <c r="AB39" s="35">
        <f t="shared" ref="AB39:AB78" si="17">N39*L39</f>
        <v>0</v>
      </c>
      <c r="AC39" s="35">
        <f t="shared" ref="AC39:AC78" si="18">L39*P39</f>
        <v>0</v>
      </c>
      <c r="AD39" s="35">
        <f t="shared" ref="AD39:AD78" si="19">Q39*L39</f>
        <v>0</v>
      </c>
    </row>
    <row r="40" spans="1:33" ht="77.25" customHeight="1" thickBot="1">
      <c r="A40" s="319" t="s">
        <v>984</v>
      </c>
      <c r="B40" s="7"/>
      <c r="C40" s="173">
        <v>92</v>
      </c>
      <c r="D40" s="163" t="s">
        <v>473</v>
      </c>
      <c r="E40" s="69"/>
      <c r="F40" s="55" t="s">
        <v>188</v>
      </c>
      <c r="G40" s="61" t="s">
        <v>373</v>
      </c>
      <c r="H40" s="62"/>
      <c r="I40" s="62">
        <v>1.2</v>
      </c>
      <c r="J40" s="49" t="s">
        <v>320</v>
      </c>
      <c r="K40" s="34"/>
      <c r="L40" s="285"/>
      <c r="M40" s="34"/>
      <c r="N40" s="57">
        <v>3760</v>
      </c>
      <c r="O40" s="276">
        <f t="shared" si="12"/>
        <v>3948</v>
      </c>
      <c r="P40" s="58">
        <v>4136</v>
      </c>
      <c r="Q40" s="59">
        <v>6016</v>
      </c>
      <c r="R40" s="30">
        <f>Q40/N40</f>
        <v>1.6</v>
      </c>
      <c r="S40" s="232">
        <f>N40*1.6</f>
        <v>6016</v>
      </c>
      <c r="T40" s="232">
        <f>N40*1.8</f>
        <v>6768</v>
      </c>
      <c r="U40" s="232">
        <f>N40*2</f>
        <v>7520</v>
      </c>
      <c r="V40" s="237">
        <f t="shared" si="4"/>
        <v>1.6</v>
      </c>
      <c r="W40" s="46">
        <f t="shared" si="5"/>
        <v>6016</v>
      </c>
      <c r="X40" s="46">
        <f t="shared" si="6"/>
        <v>6392</v>
      </c>
      <c r="Y40" s="46">
        <f t="shared" si="7"/>
        <v>7520</v>
      </c>
      <c r="Z40" s="33"/>
      <c r="AA40" s="31">
        <f t="shared" si="8"/>
        <v>1.1000000000000001</v>
      </c>
      <c r="AB40" s="35">
        <f t="shared" si="17"/>
        <v>0</v>
      </c>
      <c r="AC40" s="35">
        <f t="shared" si="18"/>
        <v>0</v>
      </c>
      <c r="AD40" s="35">
        <f t="shared" si="19"/>
        <v>0</v>
      </c>
    </row>
    <row r="41" spans="1:33" ht="79.5" customHeight="1">
      <c r="A41" s="272" t="s">
        <v>672</v>
      </c>
      <c r="B41" s="7"/>
      <c r="C41" s="173">
        <v>90</v>
      </c>
      <c r="D41" s="163" t="s">
        <v>474</v>
      </c>
      <c r="E41" s="69"/>
      <c r="F41" s="55" t="s">
        <v>190</v>
      </c>
      <c r="G41" s="61" t="s">
        <v>372</v>
      </c>
      <c r="H41" s="62"/>
      <c r="I41" s="62">
        <v>1.35</v>
      </c>
      <c r="J41" s="49" t="s">
        <v>319</v>
      </c>
      <c r="K41" s="34"/>
      <c r="L41" s="285"/>
      <c r="M41" s="34"/>
      <c r="N41" s="57">
        <v>3570</v>
      </c>
      <c r="O41" s="276">
        <f t="shared" si="12"/>
        <v>3749</v>
      </c>
      <c r="P41" s="58">
        <v>3927</v>
      </c>
      <c r="Q41" s="59">
        <v>6069</v>
      </c>
      <c r="R41" s="30">
        <f>Q41/N41</f>
        <v>1.7</v>
      </c>
      <c r="S41" s="232">
        <f>N41*1.6</f>
        <v>5712</v>
      </c>
      <c r="T41" s="232">
        <f>N41*1.8</f>
        <v>6426</v>
      </c>
      <c r="U41" s="232">
        <f>N41*2</f>
        <v>7140</v>
      </c>
      <c r="V41" s="237">
        <f t="shared" si="4"/>
        <v>1.7</v>
      </c>
      <c r="W41" s="46">
        <f t="shared" si="5"/>
        <v>5712</v>
      </c>
      <c r="X41" s="46">
        <f t="shared" si="6"/>
        <v>6069</v>
      </c>
      <c r="Y41" s="46">
        <f t="shared" si="7"/>
        <v>7140</v>
      </c>
      <c r="Z41" s="33"/>
      <c r="AA41" s="31">
        <f t="shared" si="8"/>
        <v>1.1000000000000001</v>
      </c>
      <c r="AB41" s="35">
        <f t="shared" si="17"/>
        <v>0</v>
      </c>
      <c r="AC41" s="35">
        <f t="shared" si="18"/>
        <v>0</v>
      </c>
      <c r="AD41" s="35">
        <f t="shared" si="19"/>
        <v>0</v>
      </c>
    </row>
    <row r="42" spans="1:33" ht="16.5" thickBot="1">
      <c r="A42" s="223"/>
      <c r="B42" s="141"/>
      <c r="C42" s="177"/>
      <c r="D42" s="164" t="s">
        <v>85</v>
      </c>
      <c r="E42" s="67"/>
      <c r="F42" s="67"/>
      <c r="G42" s="67"/>
      <c r="H42" s="67"/>
      <c r="I42" s="67"/>
      <c r="J42" s="79"/>
      <c r="K42" s="34"/>
      <c r="L42" s="285"/>
      <c r="M42" s="34"/>
      <c r="N42" s="57"/>
      <c r="O42" s="276">
        <f t="shared" si="12"/>
        <v>0</v>
      </c>
      <c r="P42" s="58"/>
      <c r="Q42" s="59"/>
      <c r="R42" s="30" t="e">
        <f t="shared" ref="R42:R124" si="20">Q42/N42</f>
        <v>#DIV/0!</v>
      </c>
      <c r="S42" s="232">
        <f t="shared" ref="S42:S124" si="21">N42*1.6</f>
        <v>0</v>
      </c>
      <c r="T42" s="232">
        <f t="shared" ref="T42:T124" si="22">N42*1.8</f>
        <v>0</v>
      </c>
      <c r="U42" s="232">
        <f t="shared" ref="U42:U124" si="23">N42*2</f>
        <v>0</v>
      </c>
      <c r="V42" s="237"/>
      <c r="W42" s="46"/>
      <c r="X42" s="46">
        <f t="shared" si="6"/>
        <v>0</v>
      </c>
      <c r="Y42" s="46"/>
      <c r="Z42" s="33"/>
      <c r="AA42" s="31" t="e">
        <f t="shared" si="8"/>
        <v>#DIV/0!</v>
      </c>
      <c r="AB42" s="35">
        <f t="shared" si="17"/>
        <v>0</v>
      </c>
      <c r="AC42" s="35">
        <f t="shared" si="18"/>
        <v>0</v>
      </c>
      <c r="AD42" s="35">
        <f t="shared" si="19"/>
        <v>0</v>
      </c>
    </row>
    <row r="43" spans="1:33" ht="66" customHeight="1" thickBot="1">
      <c r="A43" s="320" t="s">
        <v>1007</v>
      </c>
      <c r="B43" s="143"/>
      <c r="C43" s="178">
        <v>5042</v>
      </c>
      <c r="D43" s="202" t="s">
        <v>772</v>
      </c>
      <c r="E43" s="50"/>
      <c r="F43" s="49" t="s">
        <v>200</v>
      </c>
      <c r="G43" s="61" t="s">
        <v>371</v>
      </c>
      <c r="H43" s="62"/>
      <c r="I43" s="62">
        <v>0.19</v>
      </c>
      <c r="J43" s="55" t="s">
        <v>678</v>
      </c>
      <c r="K43" s="34"/>
      <c r="L43" s="285"/>
      <c r="M43" s="34"/>
      <c r="N43" s="57">
        <v>910</v>
      </c>
      <c r="O43" s="276">
        <f>CEILING(N43*1.05,1)</f>
        <v>956</v>
      </c>
      <c r="P43" s="58">
        <v>1001</v>
      </c>
      <c r="Q43" s="59">
        <v>1456</v>
      </c>
      <c r="R43" s="30">
        <f>Q43/N43</f>
        <v>1.6</v>
      </c>
      <c r="S43" s="232">
        <f>N43*1.6</f>
        <v>1456</v>
      </c>
      <c r="T43" s="232">
        <f>N43*1.8</f>
        <v>1638</v>
      </c>
      <c r="U43" s="232">
        <f>N43*2</f>
        <v>1820</v>
      </c>
      <c r="V43" s="237">
        <f>Q43/N43</f>
        <v>1.6</v>
      </c>
      <c r="W43" s="46">
        <f>CEILING(N43*1.6,1)</f>
        <v>1456</v>
      </c>
      <c r="X43" s="46">
        <f>CEILING(N43*1.7,1)</f>
        <v>1547</v>
      </c>
      <c r="Y43" s="46">
        <f>CEILING(N43*2,1)</f>
        <v>1820</v>
      </c>
      <c r="Z43" s="33"/>
      <c r="AA43" s="31">
        <f>P43/N43</f>
        <v>1.1000000000000001</v>
      </c>
      <c r="AB43" s="35">
        <f>N43*L43</f>
        <v>0</v>
      </c>
      <c r="AC43" s="35">
        <f>L43*P43</f>
        <v>0</v>
      </c>
      <c r="AD43" s="35">
        <f>Q43*L43</f>
        <v>0</v>
      </c>
      <c r="AG43" s="21"/>
    </row>
    <row r="44" spans="1:33" ht="66" customHeight="1">
      <c r="A44" s="320" t="s">
        <v>1007</v>
      </c>
      <c r="B44" s="143"/>
      <c r="C44" s="178">
        <v>5041</v>
      </c>
      <c r="D44" s="202" t="s">
        <v>773</v>
      </c>
      <c r="E44" s="50"/>
      <c r="F44" s="49" t="s">
        <v>200</v>
      </c>
      <c r="G44" s="61" t="s">
        <v>784</v>
      </c>
      <c r="H44" s="62"/>
      <c r="I44" s="62">
        <v>0.19</v>
      </c>
      <c r="J44" s="55" t="s">
        <v>678</v>
      </c>
      <c r="K44" s="34"/>
      <c r="L44" s="285"/>
      <c r="M44" s="34"/>
      <c r="N44" s="57">
        <v>820</v>
      </c>
      <c r="O44" s="276">
        <f t="shared" si="12"/>
        <v>861</v>
      </c>
      <c r="P44" s="58">
        <v>902</v>
      </c>
      <c r="Q44" s="59">
        <v>1312</v>
      </c>
      <c r="R44" s="30">
        <f t="shared" si="20"/>
        <v>1.6</v>
      </c>
      <c r="S44" s="232">
        <f t="shared" si="21"/>
        <v>1312</v>
      </c>
      <c r="T44" s="232">
        <f t="shared" si="22"/>
        <v>1476</v>
      </c>
      <c r="U44" s="232">
        <f t="shared" si="23"/>
        <v>1640</v>
      </c>
      <c r="V44" s="237">
        <f t="shared" si="4"/>
        <v>1.6</v>
      </c>
      <c r="W44" s="46">
        <f t="shared" si="5"/>
        <v>1312</v>
      </c>
      <c r="X44" s="46">
        <f t="shared" si="6"/>
        <v>1394</v>
      </c>
      <c r="Y44" s="46">
        <f t="shared" si="7"/>
        <v>1640</v>
      </c>
      <c r="Z44" s="33"/>
      <c r="AA44" s="31">
        <f t="shared" si="8"/>
        <v>1.1000000000000001</v>
      </c>
      <c r="AB44" s="35">
        <f t="shared" si="17"/>
        <v>0</v>
      </c>
      <c r="AC44" s="35">
        <f t="shared" si="18"/>
        <v>0</v>
      </c>
      <c r="AD44" s="35">
        <f t="shared" si="19"/>
        <v>0</v>
      </c>
      <c r="AG44" s="21"/>
    </row>
    <row r="45" spans="1:33" ht="68.25" customHeight="1">
      <c r="A45" s="320" t="s">
        <v>1007</v>
      </c>
      <c r="B45" s="144"/>
      <c r="C45" s="179">
        <v>5011</v>
      </c>
      <c r="D45" s="168" t="s">
        <v>774</v>
      </c>
      <c r="E45" s="54"/>
      <c r="F45" s="55" t="s">
        <v>200</v>
      </c>
      <c r="G45" s="61" t="s">
        <v>783</v>
      </c>
      <c r="H45" s="62"/>
      <c r="I45" s="62">
        <v>0.16</v>
      </c>
      <c r="J45" s="55" t="s">
        <v>678</v>
      </c>
      <c r="K45" s="34"/>
      <c r="L45" s="285"/>
      <c r="M45" s="34"/>
      <c r="N45" s="57">
        <v>750</v>
      </c>
      <c r="O45" s="276">
        <f t="shared" si="12"/>
        <v>788</v>
      </c>
      <c r="P45" s="58">
        <v>825</v>
      </c>
      <c r="Q45" s="59">
        <v>1200</v>
      </c>
      <c r="R45" s="30">
        <f t="shared" si="20"/>
        <v>1.6</v>
      </c>
      <c r="S45" s="232">
        <f t="shared" si="21"/>
        <v>1200</v>
      </c>
      <c r="T45" s="232">
        <f t="shared" si="22"/>
        <v>1350</v>
      </c>
      <c r="U45" s="232">
        <f t="shared" si="23"/>
        <v>1500</v>
      </c>
      <c r="V45" s="237">
        <f t="shared" si="4"/>
        <v>1.6</v>
      </c>
      <c r="W45" s="46">
        <f t="shared" si="5"/>
        <v>1200</v>
      </c>
      <c r="X45" s="46">
        <f t="shared" si="6"/>
        <v>1275</v>
      </c>
      <c r="Y45" s="46">
        <f t="shared" si="7"/>
        <v>1500</v>
      </c>
      <c r="Z45" s="33"/>
      <c r="AA45" s="31">
        <f t="shared" si="8"/>
        <v>1.1000000000000001</v>
      </c>
      <c r="AB45" s="35">
        <f t="shared" si="17"/>
        <v>0</v>
      </c>
      <c r="AC45" s="35">
        <f t="shared" si="18"/>
        <v>0</v>
      </c>
      <c r="AD45" s="35">
        <f t="shared" si="19"/>
        <v>0</v>
      </c>
      <c r="AG45" s="21"/>
    </row>
    <row r="46" spans="1:33" ht="60" customHeight="1">
      <c r="A46" s="320" t="s">
        <v>1007</v>
      </c>
      <c r="B46" s="144"/>
      <c r="C46" s="179">
        <v>5010</v>
      </c>
      <c r="D46" s="168" t="s">
        <v>775</v>
      </c>
      <c r="E46" s="54"/>
      <c r="F46" s="55" t="s">
        <v>201</v>
      </c>
      <c r="G46" s="61" t="s">
        <v>782</v>
      </c>
      <c r="H46" s="62"/>
      <c r="I46" s="62">
        <v>0.12</v>
      </c>
      <c r="J46" s="55" t="s">
        <v>678</v>
      </c>
      <c r="K46" s="34"/>
      <c r="L46" s="285"/>
      <c r="M46" s="34"/>
      <c r="N46" s="57">
        <v>650</v>
      </c>
      <c r="O46" s="276">
        <f t="shared" si="12"/>
        <v>683</v>
      </c>
      <c r="P46" s="58">
        <v>715</v>
      </c>
      <c r="Q46" s="59">
        <v>1040</v>
      </c>
      <c r="R46" s="30">
        <f t="shared" si="20"/>
        <v>1.6</v>
      </c>
      <c r="S46" s="232">
        <f t="shared" si="21"/>
        <v>1040</v>
      </c>
      <c r="T46" s="232">
        <f t="shared" si="22"/>
        <v>1170</v>
      </c>
      <c r="U46" s="232">
        <f t="shared" si="23"/>
        <v>1300</v>
      </c>
      <c r="V46" s="237">
        <f t="shared" si="4"/>
        <v>1.6</v>
      </c>
      <c r="W46" s="46">
        <f t="shared" si="5"/>
        <v>1040</v>
      </c>
      <c r="X46" s="46">
        <f t="shared" si="6"/>
        <v>1105</v>
      </c>
      <c r="Y46" s="46">
        <f t="shared" si="7"/>
        <v>1300</v>
      </c>
      <c r="Z46" s="33"/>
      <c r="AA46" s="31">
        <f t="shared" si="8"/>
        <v>1.1000000000000001</v>
      </c>
      <c r="AB46" s="35">
        <f t="shared" si="17"/>
        <v>0</v>
      </c>
      <c r="AC46" s="35">
        <f t="shared" si="18"/>
        <v>0</v>
      </c>
      <c r="AD46" s="35">
        <f t="shared" si="19"/>
        <v>0</v>
      </c>
      <c r="AG46" s="21"/>
    </row>
    <row r="47" spans="1:33" ht="64.5" customHeight="1">
      <c r="A47" s="320" t="s">
        <v>1007</v>
      </c>
      <c r="B47" s="144"/>
      <c r="C47" s="179">
        <v>5012</v>
      </c>
      <c r="D47" s="168" t="s">
        <v>776</v>
      </c>
      <c r="E47" s="54"/>
      <c r="F47" s="55" t="s">
        <v>202</v>
      </c>
      <c r="G47" s="61" t="s">
        <v>781</v>
      </c>
      <c r="H47" s="62"/>
      <c r="I47" s="62">
        <v>0.08</v>
      </c>
      <c r="J47" s="55" t="s">
        <v>678</v>
      </c>
      <c r="K47" s="34"/>
      <c r="L47" s="285"/>
      <c r="M47" s="34"/>
      <c r="N47" s="57">
        <v>550</v>
      </c>
      <c r="O47" s="276">
        <f t="shared" si="12"/>
        <v>578</v>
      </c>
      <c r="P47" s="58">
        <f>CEILING(N47*1.1,1)</f>
        <v>605</v>
      </c>
      <c r="Q47" s="59">
        <v>880</v>
      </c>
      <c r="R47" s="30">
        <f t="shared" si="20"/>
        <v>1.6</v>
      </c>
      <c r="S47" s="232">
        <f t="shared" si="21"/>
        <v>880</v>
      </c>
      <c r="T47" s="232">
        <f t="shared" si="22"/>
        <v>990</v>
      </c>
      <c r="U47" s="232">
        <f t="shared" si="23"/>
        <v>1100</v>
      </c>
      <c r="V47" s="237">
        <f t="shared" si="4"/>
        <v>1.6</v>
      </c>
      <c r="W47" s="46">
        <f t="shared" si="5"/>
        <v>880</v>
      </c>
      <c r="X47" s="46">
        <f t="shared" si="6"/>
        <v>935</v>
      </c>
      <c r="Y47" s="46">
        <f t="shared" si="7"/>
        <v>1100</v>
      </c>
      <c r="Z47" s="33"/>
      <c r="AA47" s="31">
        <f t="shared" si="8"/>
        <v>1.1000000000000001</v>
      </c>
      <c r="AB47" s="35">
        <f t="shared" si="17"/>
        <v>0</v>
      </c>
      <c r="AC47" s="35">
        <f t="shared" si="18"/>
        <v>0</v>
      </c>
      <c r="AD47" s="35">
        <f t="shared" si="19"/>
        <v>0</v>
      </c>
      <c r="AG47" s="21"/>
    </row>
    <row r="48" spans="1:33" ht="69" customHeight="1">
      <c r="A48" s="320" t="s">
        <v>1007</v>
      </c>
      <c r="B48" s="144"/>
      <c r="C48" s="179">
        <v>9004</v>
      </c>
      <c r="D48" s="168" t="s">
        <v>777</v>
      </c>
      <c r="E48" s="54"/>
      <c r="F48" s="55" t="s">
        <v>200</v>
      </c>
      <c r="G48" s="61" t="s">
        <v>779</v>
      </c>
      <c r="H48" s="62"/>
      <c r="I48" s="62">
        <v>0.08</v>
      </c>
      <c r="J48" s="55" t="s">
        <v>678</v>
      </c>
      <c r="K48" s="34"/>
      <c r="L48" s="285"/>
      <c r="M48" s="34"/>
      <c r="N48" s="57">
        <v>460</v>
      </c>
      <c r="O48" s="276">
        <f>CEILING(N48*1.05,1)</f>
        <v>483</v>
      </c>
      <c r="P48" s="58">
        <f>CEILING(N48*1.1,1)</f>
        <v>506</v>
      </c>
      <c r="Q48" s="59">
        <v>736</v>
      </c>
      <c r="R48" s="30">
        <f>Q48/N48</f>
        <v>1.6</v>
      </c>
      <c r="S48" s="232">
        <f>N48*1.6</f>
        <v>736</v>
      </c>
      <c r="T48" s="232">
        <f>N48*1.8</f>
        <v>828</v>
      </c>
      <c r="U48" s="232">
        <f>N48*2</f>
        <v>920</v>
      </c>
      <c r="V48" s="237">
        <f t="shared" si="4"/>
        <v>1.6</v>
      </c>
      <c r="W48" s="46">
        <f>CEILING(N48*1.6,1)</f>
        <v>736</v>
      </c>
      <c r="X48" s="46">
        <f>CEILING(N48*1.7,1)</f>
        <v>782</v>
      </c>
      <c r="Y48" s="46">
        <f>CEILING(N48*2,1)</f>
        <v>920</v>
      </c>
      <c r="Z48" s="33"/>
      <c r="AA48" s="31">
        <f>P48/N48</f>
        <v>1.1000000000000001</v>
      </c>
      <c r="AB48" s="35">
        <f>N48*L48</f>
        <v>0</v>
      </c>
      <c r="AC48" s="35">
        <f>L48*P48</f>
        <v>0</v>
      </c>
      <c r="AD48" s="35">
        <f>Q48*L48</f>
        <v>0</v>
      </c>
      <c r="AG48" s="21"/>
    </row>
    <row r="49" spans="1:33" ht="69" customHeight="1">
      <c r="A49" s="320" t="s">
        <v>1007</v>
      </c>
      <c r="B49" s="144"/>
      <c r="C49" s="179">
        <v>9005</v>
      </c>
      <c r="D49" s="168" t="s">
        <v>778</v>
      </c>
      <c r="E49" s="54"/>
      <c r="F49" s="55" t="s">
        <v>200</v>
      </c>
      <c r="G49" s="61" t="s">
        <v>780</v>
      </c>
      <c r="H49" s="62"/>
      <c r="I49" s="62">
        <v>0.06</v>
      </c>
      <c r="J49" s="55" t="s">
        <v>678</v>
      </c>
      <c r="K49" s="34"/>
      <c r="L49" s="285"/>
      <c r="M49" s="34"/>
      <c r="N49" s="57">
        <v>430</v>
      </c>
      <c r="O49" s="276">
        <f t="shared" si="12"/>
        <v>452</v>
      </c>
      <c r="P49" s="58">
        <f>CEILING(N49*1.1,1)</f>
        <v>473</v>
      </c>
      <c r="Q49" s="59">
        <v>688</v>
      </c>
      <c r="R49" s="30">
        <f t="shared" si="20"/>
        <v>1.6</v>
      </c>
      <c r="S49" s="232">
        <f t="shared" si="21"/>
        <v>688</v>
      </c>
      <c r="T49" s="232">
        <f t="shared" si="22"/>
        <v>774</v>
      </c>
      <c r="U49" s="232">
        <f t="shared" si="23"/>
        <v>860</v>
      </c>
      <c r="V49" s="237">
        <f t="shared" si="4"/>
        <v>1.6</v>
      </c>
      <c r="W49" s="46">
        <f t="shared" si="5"/>
        <v>688</v>
      </c>
      <c r="X49" s="46">
        <f t="shared" si="6"/>
        <v>731</v>
      </c>
      <c r="Y49" s="46">
        <f t="shared" si="7"/>
        <v>860</v>
      </c>
      <c r="Z49" s="33"/>
      <c r="AA49" s="31">
        <f t="shared" si="8"/>
        <v>1.1000000000000001</v>
      </c>
      <c r="AB49" s="35">
        <f t="shared" si="17"/>
        <v>0</v>
      </c>
      <c r="AC49" s="35">
        <f t="shared" si="18"/>
        <v>0</v>
      </c>
      <c r="AD49" s="35">
        <f t="shared" si="19"/>
        <v>0</v>
      </c>
      <c r="AG49" s="21"/>
    </row>
    <row r="50" spans="1:33" ht="80.25" customHeight="1">
      <c r="A50" s="221"/>
      <c r="B50" s="144"/>
      <c r="C50" s="179">
        <v>97</v>
      </c>
      <c r="D50" s="168" t="s">
        <v>118</v>
      </c>
      <c r="E50" s="69"/>
      <c r="F50" s="61" t="s">
        <v>388</v>
      </c>
      <c r="G50" s="61" t="s">
        <v>785</v>
      </c>
      <c r="H50" s="62"/>
      <c r="I50" s="62">
        <v>0.35</v>
      </c>
      <c r="J50" s="55" t="s">
        <v>320</v>
      </c>
      <c r="K50" s="34"/>
      <c r="L50" s="285"/>
      <c r="M50" s="34"/>
      <c r="N50" s="57">
        <v>230</v>
      </c>
      <c r="O50" s="276">
        <f t="shared" si="12"/>
        <v>242</v>
      </c>
      <c r="P50" s="58">
        <v>253</v>
      </c>
      <c r="Q50" s="59">
        <v>414</v>
      </c>
      <c r="R50" s="30">
        <f t="shared" si="20"/>
        <v>1.8</v>
      </c>
      <c r="S50" s="232">
        <f t="shared" si="21"/>
        <v>368</v>
      </c>
      <c r="T50" s="232">
        <f t="shared" si="22"/>
        <v>414</v>
      </c>
      <c r="U50" s="232">
        <f t="shared" si="23"/>
        <v>460</v>
      </c>
      <c r="V50" s="237">
        <f t="shared" si="4"/>
        <v>1.8</v>
      </c>
      <c r="W50" s="46">
        <f t="shared" si="5"/>
        <v>368</v>
      </c>
      <c r="X50" s="46">
        <f t="shared" si="6"/>
        <v>391</v>
      </c>
      <c r="Y50" s="46">
        <f t="shared" si="7"/>
        <v>460</v>
      </c>
      <c r="Z50" s="33"/>
      <c r="AA50" s="31">
        <f t="shared" si="8"/>
        <v>1.1000000000000001</v>
      </c>
      <c r="AB50" s="35">
        <f t="shared" si="17"/>
        <v>0</v>
      </c>
      <c r="AC50" s="35">
        <f t="shared" si="18"/>
        <v>0</v>
      </c>
      <c r="AD50" s="35">
        <f t="shared" si="19"/>
        <v>0</v>
      </c>
      <c r="AG50" s="21"/>
    </row>
    <row r="51" spans="1:33" ht="65.25" customHeight="1">
      <c r="A51" s="309" t="s">
        <v>951</v>
      </c>
      <c r="B51" s="144"/>
      <c r="C51" s="179">
        <v>1674</v>
      </c>
      <c r="D51" s="168" t="s">
        <v>119</v>
      </c>
      <c r="E51" s="69"/>
      <c r="F51" s="61" t="s">
        <v>208</v>
      </c>
      <c r="G51" s="61" t="s">
        <v>786</v>
      </c>
      <c r="H51" s="62"/>
      <c r="I51" s="62">
        <v>0.13</v>
      </c>
      <c r="J51" s="55" t="s">
        <v>953</v>
      </c>
      <c r="K51" s="34"/>
      <c r="L51" s="285"/>
      <c r="M51" s="34"/>
      <c r="N51" s="57">
        <v>440</v>
      </c>
      <c r="O51" s="276">
        <f>CEILING(N51*1.05,1)</f>
        <v>462</v>
      </c>
      <c r="P51" s="58">
        <v>484</v>
      </c>
      <c r="Q51" s="59">
        <v>704</v>
      </c>
      <c r="R51" s="30">
        <f>Q51/N51</f>
        <v>1.6</v>
      </c>
      <c r="S51" s="232">
        <f>N51*1.6</f>
        <v>704</v>
      </c>
      <c r="T51" s="232">
        <f>N51*1.8</f>
        <v>792</v>
      </c>
      <c r="U51" s="232">
        <f>N51*2</f>
        <v>880</v>
      </c>
      <c r="V51" s="237">
        <f>Q51/N51</f>
        <v>1.6</v>
      </c>
      <c r="W51" s="46">
        <f>CEILING(N51*1.6,1)</f>
        <v>704</v>
      </c>
      <c r="X51" s="46">
        <f>CEILING(N51*1.7,1)</f>
        <v>748</v>
      </c>
      <c r="Y51" s="46">
        <f>CEILING(N51*2,1)</f>
        <v>880</v>
      </c>
      <c r="Z51" s="33"/>
      <c r="AA51" s="31">
        <f>P51/N51</f>
        <v>1.1000000000000001</v>
      </c>
      <c r="AB51" s="35">
        <f>N51*L51</f>
        <v>0</v>
      </c>
      <c r="AC51" s="35">
        <f>L51*P51</f>
        <v>0</v>
      </c>
      <c r="AD51" s="35">
        <f>Q51*L51</f>
        <v>0</v>
      </c>
      <c r="AG51" s="21"/>
    </row>
    <row r="52" spans="1:33" ht="65.25" customHeight="1">
      <c r="A52" s="309" t="s">
        <v>951</v>
      </c>
      <c r="B52" s="144"/>
      <c r="C52" s="179">
        <v>9563</v>
      </c>
      <c r="D52" s="168" t="s">
        <v>973</v>
      </c>
      <c r="E52" s="69"/>
      <c r="F52" s="61" t="s">
        <v>975</v>
      </c>
      <c r="G52" s="61" t="s">
        <v>974</v>
      </c>
      <c r="H52" s="62"/>
      <c r="I52" s="62">
        <v>0.12</v>
      </c>
      <c r="J52" s="55" t="s">
        <v>976</v>
      </c>
      <c r="K52" s="34"/>
      <c r="L52" s="285"/>
      <c r="M52" s="34"/>
      <c r="N52" s="57">
        <v>500</v>
      </c>
      <c r="O52" s="276">
        <f t="shared" si="12"/>
        <v>525</v>
      </c>
      <c r="P52" s="58">
        <v>550</v>
      </c>
      <c r="Q52" s="59">
        <v>800</v>
      </c>
      <c r="R52" s="30">
        <f t="shared" si="20"/>
        <v>1.6</v>
      </c>
      <c r="S52" s="232">
        <f t="shared" si="21"/>
        <v>800</v>
      </c>
      <c r="T52" s="232">
        <f t="shared" si="22"/>
        <v>900</v>
      </c>
      <c r="U52" s="232">
        <f t="shared" si="23"/>
        <v>1000</v>
      </c>
      <c r="V52" s="237">
        <f t="shared" si="4"/>
        <v>1.6</v>
      </c>
      <c r="W52" s="46">
        <f t="shared" si="5"/>
        <v>800</v>
      </c>
      <c r="X52" s="46">
        <f t="shared" si="6"/>
        <v>850</v>
      </c>
      <c r="Y52" s="46">
        <f t="shared" si="7"/>
        <v>1000</v>
      </c>
      <c r="Z52" s="33"/>
      <c r="AA52" s="31">
        <f t="shared" si="8"/>
        <v>1.1000000000000001</v>
      </c>
      <c r="AB52" s="35">
        <f t="shared" si="17"/>
        <v>0</v>
      </c>
      <c r="AC52" s="35">
        <f t="shared" si="18"/>
        <v>0</v>
      </c>
      <c r="AD52" s="35">
        <f t="shared" si="19"/>
        <v>0</v>
      </c>
      <c r="AG52" s="21"/>
    </row>
    <row r="53" spans="1:33" ht="66.75" customHeight="1">
      <c r="A53" s="309" t="s">
        <v>949</v>
      </c>
      <c r="B53" s="144"/>
      <c r="C53" s="179">
        <v>1039</v>
      </c>
      <c r="D53" s="168" t="s">
        <v>841</v>
      </c>
      <c r="E53" s="62"/>
      <c r="F53" s="73" t="s">
        <v>203</v>
      </c>
      <c r="G53" s="61" t="s">
        <v>768</v>
      </c>
      <c r="H53" s="62"/>
      <c r="I53" s="62">
        <v>3.6999999999999998E-2</v>
      </c>
      <c r="J53" s="55" t="s">
        <v>678</v>
      </c>
      <c r="K53" s="34"/>
      <c r="L53" s="285"/>
      <c r="M53" s="34"/>
      <c r="N53" s="57">
        <v>460</v>
      </c>
      <c r="O53" s="276">
        <f>CEILING(N53*1.05,1)</f>
        <v>483</v>
      </c>
      <c r="P53" s="58">
        <v>506</v>
      </c>
      <c r="Q53" s="59">
        <v>782</v>
      </c>
      <c r="R53" s="30">
        <f t="shared" ref="R53:R61" si="24">Q53/N53</f>
        <v>1.7</v>
      </c>
      <c r="S53" s="232">
        <f t="shared" ref="S53:S61" si="25">N53*1.6</f>
        <v>736</v>
      </c>
      <c r="T53" s="232">
        <f t="shared" ref="T53:T61" si="26">N53*1.8</f>
        <v>828</v>
      </c>
      <c r="U53" s="232">
        <f t="shared" ref="U53:U61" si="27">N53*2</f>
        <v>920</v>
      </c>
      <c r="V53" s="237">
        <f t="shared" ref="V53:V61" si="28">Q53/N53</f>
        <v>1.7</v>
      </c>
      <c r="W53" s="46">
        <f t="shared" ref="W53:W61" si="29">CEILING(N53*1.6,1)</f>
        <v>736</v>
      </c>
      <c r="X53" s="46">
        <f t="shared" ref="X53:X61" si="30">CEILING(N53*1.7,1)</f>
        <v>782</v>
      </c>
      <c r="Y53" s="46">
        <f t="shared" ref="Y53:Y61" si="31">CEILING(N53*2,1)</f>
        <v>920</v>
      </c>
      <c r="Z53" s="33"/>
      <c r="AA53" s="31">
        <f t="shared" ref="AA53:AA61" si="32">P53/N53</f>
        <v>1.1000000000000001</v>
      </c>
      <c r="AB53" s="35">
        <f>N53*L53</f>
        <v>0</v>
      </c>
      <c r="AC53" s="35">
        <f>L53*P53</f>
        <v>0</v>
      </c>
      <c r="AD53" s="35">
        <f>Q53*L53</f>
        <v>0</v>
      </c>
    </row>
    <row r="54" spans="1:33" ht="66.75" customHeight="1">
      <c r="A54" s="309" t="s">
        <v>949</v>
      </c>
      <c r="B54" s="144"/>
      <c r="C54" s="179">
        <v>1040</v>
      </c>
      <c r="D54" s="168" t="s">
        <v>843</v>
      </c>
      <c r="E54" s="62"/>
      <c r="F54" s="73" t="s">
        <v>203</v>
      </c>
      <c r="G54" s="61" t="s">
        <v>769</v>
      </c>
      <c r="H54" s="62"/>
      <c r="I54" s="62">
        <v>5.2999999999999999E-2</v>
      </c>
      <c r="J54" s="55" t="s">
        <v>678</v>
      </c>
      <c r="K54" s="34"/>
      <c r="L54" s="285"/>
      <c r="M54" s="34"/>
      <c r="N54" s="57">
        <v>460</v>
      </c>
      <c r="O54" s="276">
        <f t="shared" si="12"/>
        <v>483</v>
      </c>
      <c r="P54" s="58">
        <v>506</v>
      </c>
      <c r="Q54" s="59">
        <v>782</v>
      </c>
      <c r="R54" s="30">
        <f t="shared" si="24"/>
        <v>1.7</v>
      </c>
      <c r="S54" s="232">
        <f t="shared" si="25"/>
        <v>736</v>
      </c>
      <c r="T54" s="232">
        <f t="shared" si="26"/>
        <v>828</v>
      </c>
      <c r="U54" s="232">
        <f t="shared" si="27"/>
        <v>920</v>
      </c>
      <c r="V54" s="237">
        <f t="shared" si="28"/>
        <v>1.7</v>
      </c>
      <c r="W54" s="46">
        <f t="shared" si="29"/>
        <v>736</v>
      </c>
      <c r="X54" s="46">
        <f t="shared" si="30"/>
        <v>782</v>
      </c>
      <c r="Y54" s="46">
        <f t="shared" si="31"/>
        <v>920</v>
      </c>
      <c r="Z54" s="33"/>
      <c r="AA54" s="31">
        <f t="shared" si="32"/>
        <v>1.1000000000000001</v>
      </c>
      <c r="AB54" s="35">
        <f t="shared" si="17"/>
        <v>0</v>
      </c>
      <c r="AC54" s="35">
        <f t="shared" si="18"/>
        <v>0</v>
      </c>
      <c r="AD54" s="35">
        <f t="shared" si="19"/>
        <v>0</v>
      </c>
    </row>
    <row r="55" spans="1:33" ht="66.75" customHeight="1">
      <c r="A55" s="320" t="s">
        <v>1049</v>
      </c>
      <c r="B55" s="144"/>
      <c r="C55" s="356">
        <v>1044</v>
      </c>
      <c r="D55" s="168" t="s">
        <v>1048</v>
      </c>
      <c r="E55" s="62"/>
      <c r="F55" s="73" t="s">
        <v>203</v>
      </c>
      <c r="G55" s="61" t="s">
        <v>1050</v>
      </c>
      <c r="H55" s="62"/>
      <c r="I55" s="62">
        <v>7.0000000000000007E-2</v>
      </c>
      <c r="J55" s="55" t="s">
        <v>678</v>
      </c>
      <c r="K55" s="34"/>
      <c r="L55" s="285"/>
      <c r="M55" s="34"/>
      <c r="N55" s="57">
        <v>540</v>
      </c>
      <c r="O55" s="276">
        <f>CEILING(N55*1.05,1)</f>
        <v>567</v>
      </c>
      <c r="P55" s="58">
        <v>594</v>
      </c>
      <c r="Q55" s="59">
        <v>918</v>
      </c>
      <c r="R55" s="30">
        <f t="shared" ref="R55" si="33">Q55/N55</f>
        <v>1.7</v>
      </c>
      <c r="S55" s="232">
        <f t="shared" ref="S55" si="34">N55*1.6</f>
        <v>864</v>
      </c>
      <c r="T55" s="232">
        <f t="shared" ref="T55" si="35">N55*1.8</f>
        <v>972</v>
      </c>
      <c r="U55" s="232">
        <f t="shared" ref="U55" si="36">N55*2</f>
        <v>1080</v>
      </c>
      <c r="V55" s="237">
        <f t="shared" ref="V55" si="37">Q55/N55</f>
        <v>1.7</v>
      </c>
      <c r="W55" s="46">
        <f t="shared" ref="W55" si="38">CEILING(N55*1.6,1)</f>
        <v>864</v>
      </c>
      <c r="X55" s="46">
        <f t="shared" ref="X55" si="39">CEILING(N55*1.7,1)</f>
        <v>918</v>
      </c>
      <c r="Y55" s="46">
        <f t="shared" ref="Y55" si="40">CEILING(N55*2,1)</f>
        <v>1080</v>
      </c>
      <c r="Z55" s="33"/>
      <c r="AA55" s="31">
        <f t="shared" ref="AA55" si="41">P55/N55</f>
        <v>1.1000000000000001</v>
      </c>
      <c r="AB55" s="35">
        <f>N55*L55</f>
        <v>0</v>
      </c>
      <c r="AC55" s="35">
        <f>L55*P55</f>
        <v>0</v>
      </c>
      <c r="AD55" s="35">
        <f>Q55*L55</f>
        <v>0</v>
      </c>
    </row>
    <row r="56" spans="1:33" ht="66.75" customHeight="1">
      <c r="A56" s="309" t="s">
        <v>949</v>
      </c>
      <c r="B56" s="144"/>
      <c r="C56" s="179">
        <v>1043</v>
      </c>
      <c r="D56" s="168" t="s">
        <v>844</v>
      </c>
      <c r="E56" s="62"/>
      <c r="F56" s="73" t="s">
        <v>203</v>
      </c>
      <c r="G56" s="61" t="s">
        <v>677</v>
      </c>
      <c r="H56" s="62"/>
      <c r="I56" s="62">
        <v>0.08</v>
      </c>
      <c r="J56" s="55" t="s">
        <v>678</v>
      </c>
      <c r="K56" s="34"/>
      <c r="L56" s="285"/>
      <c r="M56" s="34"/>
      <c r="N56" s="57">
        <v>540</v>
      </c>
      <c r="O56" s="276">
        <f>CEILING(N56*1.05,1)</f>
        <v>567</v>
      </c>
      <c r="P56" s="58">
        <v>594</v>
      </c>
      <c r="Q56" s="59">
        <v>918</v>
      </c>
      <c r="R56" s="30">
        <f t="shared" si="24"/>
        <v>1.7</v>
      </c>
      <c r="S56" s="232">
        <f t="shared" si="25"/>
        <v>864</v>
      </c>
      <c r="T56" s="232">
        <f t="shared" si="26"/>
        <v>972</v>
      </c>
      <c r="U56" s="232">
        <f t="shared" si="27"/>
        <v>1080</v>
      </c>
      <c r="V56" s="237">
        <f t="shared" si="28"/>
        <v>1.7</v>
      </c>
      <c r="W56" s="46">
        <f t="shared" si="29"/>
        <v>864</v>
      </c>
      <c r="X56" s="46">
        <f t="shared" si="30"/>
        <v>918</v>
      </c>
      <c r="Y56" s="46">
        <f t="shared" si="31"/>
        <v>1080</v>
      </c>
      <c r="Z56" s="33"/>
      <c r="AA56" s="31">
        <f t="shared" si="32"/>
        <v>1.1000000000000001</v>
      </c>
      <c r="AB56" s="35">
        <f>N56*L56</f>
        <v>0</v>
      </c>
      <c r="AC56" s="35">
        <f>L56*P56</f>
        <v>0</v>
      </c>
      <c r="AD56" s="35">
        <f>Q56*L56</f>
        <v>0</v>
      </c>
    </row>
    <row r="57" spans="1:33" ht="66.75" customHeight="1">
      <c r="A57" s="309" t="s">
        <v>949</v>
      </c>
      <c r="B57" s="144"/>
      <c r="C57" s="179">
        <v>1041</v>
      </c>
      <c r="D57" s="168" t="s">
        <v>845</v>
      </c>
      <c r="E57" s="62"/>
      <c r="F57" s="73" t="s">
        <v>203</v>
      </c>
      <c r="G57" s="61" t="s">
        <v>770</v>
      </c>
      <c r="H57" s="62"/>
      <c r="I57" s="62">
        <v>0.1</v>
      </c>
      <c r="J57" s="55" t="s">
        <v>678</v>
      </c>
      <c r="K57" s="34"/>
      <c r="L57" s="285"/>
      <c r="M57" s="34"/>
      <c r="N57" s="57">
        <v>560</v>
      </c>
      <c r="O57" s="276">
        <f>CEILING(N57*1.05,1)</f>
        <v>588</v>
      </c>
      <c r="P57" s="58">
        <v>616</v>
      </c>
      <c r="Q57" s="59">
        <v>952</v>
      </c>
      <c r="R57" s="30">
        <f>Q57/N57</f>
        <v>1.7</v>
      </c>
      <c r="S57" s="232">
        <f>N57*1.6</f>
        <v>896</v>
      </c>
      <c r="T57" s="232">
        <f>N57*1.8</f>
        <v>1008</v>
      </c>
      <c r="U57" s="232">
        <f>N57*2</f>
        <v>1120</v>
      </c>
      <c r="V57" s="237">
        <f>Q57/N57</f>
        <v>1.7</v>
      </c>
      <c r="W57" s="46">
        <f>CEILING(N57*1.6,1)</f>
        <v>896</v>
      </c>
      <c r="X57" s="46">
        <f>CEILING(N57*1.7,1)</f>
        <v>952</v>
      </c>
      <c r="Y57" s="46">
        <f>CEILING(N57*2,1)</f>
        <v>1120</v>
      </c>
      <c r="Z57" s="33"/>
      <c r="AA57" s="31">
        <f>P57/N57</f>
        <v>1.1000000000000001</v>
      </c>
      <c r="AB57" s="35">
        <f>N57*L57</f>
        <v>0</v>
      </c>
      <c r="AC57" s="35">
        <f>L57*P57</f>
        <v>0</v>
      </c>
      <c r="AD57" s="35">
        <f>Q57*L57</f>
        <v>0</v>
      </c>
    </row>
    <row r="58" spans="1:33" ht="66.75" customHeight="1">
      <c r="A58" s="309" t="s">
        <v>949</v>
      </c>
      <c r="B58" s="144"/>
      <c r="C58" s="179">
        <v>1042</v>
      </c>
      <c r="D58" s="168" t="s">
        <v>846</v>
      </c>
      <c r="E58" s="62"/>
      <c r="F58" s="73" t="s">
        <v>203</v>
      </c>
      <c r="G58" s="61" t="s">
        <v>771</v>
      </c>
      <c r="H58" s="62"/>
      <c r="I58" s="62">
        <v>0.12</v>
      </c>
      <c r="J58" s="55" t="s">
        <v>678</v>
      </c>
      <c r="K58" s="34"/>
      <c r="L58" s="285"/>
      <c r="M58" s="34"/>
      <c r="N58" s="57">
        <v>680</v>
      </c>
      <c r="O58" s="276">
        <f t="shared" si="12"/>
        <v>714</v>
      </c>
      <c r="P58" s="58">
        <v>748</v>
      </c>
      <c r="Q58" s="59">
        <v>1156</v>
      </c>
      <c r="R58" s="30">
        <f t="shared" si="24"/>
        <v>1.7</v>
      </c>
      <c r="S58" s="232">
        <f t="shared" si="25"/>
        <v>1088</v>
      </c>
      <c r="T58" s="232">
        <f t="shared" si="26"/>
        <v>1224</v>
      </c>
      <c r="U58" s="232">
        <f t="shared" si="27"/>
        <v>1360</v>
      </c>
      <c r="V58" s="237">
        <f t="shared" si="28"/>
        <v>1.7</v>
      </c>
      <c r="W58" s="46">
        <f t="shared" si="29"/>
        <v>1088</v>
      </c>
      <c r="X58" s="46">
        <f t="shared" si="30"/>
        <v>1156</v>
      </c>
      <c r="Y58" s="46">
        <f t="shared" si="31"/>
        <v>1360</v>
      </c>
      <c r="Z58" s="33"/>
      <c r="AA58" s="31">
        <f t="shared" si="32"/>
        <v>1.1000000000000001</v>
      </c>
      <c r="AB58" s="35">
        <f t="shared" si="17"/>
        <v>0</v>
      </c>
      <c r="AC58" s="35">
        <f t="shared" si="18"/>
        <v>0</v>
      </c>
      <c r="AD58" s="35">
        <f t="shared" si="19"/>
        <v>0</v>
      </c>
    </row>
    <row r="59" spans="1:33" ht="64.5" customHeight="1">
      <c r="A59" s="227"/>
      <c r="B59" s="144"/>
      <c r="C59" s="179">
        <v>11517</v>
      </c>
      <c r="D59" s="168" t="s">
        <v>805</v>
      </c>
      <c r="E59" s="69"/>
      <c r="F59" s="136" t="s">
        <v>806</v>
      </c>
      <c r="G59" s="61" t="s">
        <v>807</v>
      </c>
      <c r="H59" s="62"/>
      <c r="I59" s="62"/>
      <c r="J59" s="55" t="s">
        <v>808</v>
      </c>
      <c r="K59" s="34"/>
      <c r="L59" s="285"/>
      <c r="M59" s="34"/>
      <c r="N59" s="57">
        <v>378</v>
      </c>
      <c r="O59" s="276">
        <f t="shared" si="12"/>
        <v>397</v>
      </c>
      <c r="P59" s="58">
        <v>413</v>
      </c>
      <c r="Q59" s="59">
        <v>680</v>
      </c>
      <c r="R59" s="30">
        <f t="shared" si="24"/>
        <v>1.7989417989417988</v>
      </c>
      <c r="S59" s="232">
        <f t="shared" si="25"/>
        <v>604.80000000000007</v>
      </c>
      <c r="T59" s="232">
        <f t="shared" si="26"/>
        <v>680.4</v>
      </c>
      <c r="U59" s="232">
        <f t="shared" si="27"/>
        <v>756</v>
      </c>
      <c r="V59" s="237">
        <f t="shared" si="28"/>
        <v>1.7989417989417988</v>
      </c>
      <c r="W59" s="46">
        <f t="shared" si="29"/>
        <v>605</v>
      </c>
      <c r="X59" s="46">
        <f t="shared" si="30"/>
        <v>643</v>
      </c>
      <c r="Y59" s="46">
        <f t="shared" si="31"/>
        <v>756</v>
      </c>
      <c r="Z59" s="33"/>
      <c r="AA59" s="31">
        <f t="shared" si="32"/>
        <v>1.0925925925925926</v>
      </c>
      <c r="AB59" s="35">
        <f t="shared" si="17"/>
        <v>0</v>
      </c>
      <c r="AC59" s="35">
        <f t="shared" si="18"/>
        <v>0</v>
      </c>
      <c r="AD59" s="35">
        <f t="shared" si="19"/>
        <v>0</v>
      </c>
    </row>
    <row r="60" spans="1:33" ht="64.5" customHeight="1">
      <c r="A60" s="309"/>
      <c r="B60" s="144"/>
      <c r="C60" s="180">
        <v>11510</v>
      </c>
      <c r="D60" s="168" t="s">
        <v>801</v>
      </c>
      <c r="E60" s="69"/>
      <c r="F60" s="136" t="s">
        <v>802</v>
      </c>
      <c r="G60" s="61"/>
      <c r="H60" s="62"/>
      <c r="I60" s="62"/>
      <c r="J60" s="55"/>
      <c r="K60" s="34"/>
      <c r="L60" s="285"/>
      <c r="M60" s="34"/>
      <c r="N60" s="57">
        <v>532</v>
      </c>
      <c r="O60" s="276">
        <f>CEILING(N60*1.05,1)</f>
        <v>559</v>
      </c>
      <c r="P60" s="58">
        <v>585</v>
      </c>
      <c r="Q60" s="59">
        <v>960</v>
      </c>
      <c r="R60" s="30">
        <f>Q60/N60</f>
        <v>1.8045112781954886</v>
      </c>
      <c r="S60" s="232">
        <f>N60*1.6</f>
        <v>851.2</v>
      </c>
      <c r="T60" s="232">
        <f>N60*1.8</f>
        <v>957.6</v>
      </c>
      <c r="U60" s="232">
        <f>N60*2</f>
        <v>1064</v>
      </c>
      <c r="V60" s="237">
        <f>Q60/N60</f>
        <v>1.8045112781954886</v>
      </c>
      <c r="W60" s="46">
        <f>CEILING(N60*1.6,1)</f>
        <v>852</v>
      </c>
      <c r="X60" s="46">
        <f>CEILING(N60*1.7,1)</f>
        <v>905</v>
      </c>
      <c r="Y60" s="46">
        <f>CEILING(N60*2,1)</f>
        <v>1064</v>
      </c>
      <c r="Z60" s="33"/>
      <c r="AA60" s="31">
        <f>P60/N60</f>
        <v>1.0996240601503759</v>
      </c>
      <c r="AB60" s="35">
        <f>N60*L60</f>
        <v>0</v>
      </c>
      <c r="AC60" s="35">
        <f>L60*P60</f>
        <v>0</v>
      </c>
      <c r="AD60" s="35">
        <f>Q60*L60</f>
        <v>0</v>
      </c>
    </row>
    <row r="61" spans="1:33" ht="64.5" customHeight="1">
      <c r="A61" s="221"/>
      <c r="B61" s="144"/>
      <c r="C61" s="180">
        <v>961</v>
      </c>
      <c r="D61" s="168" t="s">
        <v>566</v>
      </c>
      <c r="E61" s="69"/>
      <c r="F61" s="136" t="s">
        <v>847</v>
      </c>
      <c r="G61" s="61" t="s">
        <v>567</v>
      </c>
      <c r="H61" s="62"/>
      <c r="I61" s="62"/>
      <c r="J61" s="55"/>
      <c r="K61" s="34"/>
      <c r="L61" s="285"/>
      <c r="M61" s="34"/>
      <c r="N61" s="57"/>
      <c r="O61" s="276">
        <f t="shared" si="12"/>
        <v>0</v>
      </c>
      <c r="P61" s="58"/>
      <c r="Q61" s="59"/>
      <c r="R61" s="30" t="e">
        <f t="shared" si="24"/>
        <v>#DIV/0!</v>
      </c>
      <c r="S61" s="232">
        <f t="shared" si="25"/>
        <v>0</v>
      </c>
      <c r="T61" s="232">
        <f t="shared" si="26"/>
        <v>0</v>
      </c>
      <c r="U61" s="232">
        <f t="shared" si="27"/>
        <v>0</v>
      </c>
      <c r="V61" s="237" t="e">
        <f t="shared" si="28"/>
        <v>#DIV/0!</v>
      </c>
      <c r="W61" s="46">
        <f t="shared" si="29"/>
        <v>0</v>
      </c>
      <c r="X61" s="46">
        <f t="shared" si="30"/>
        <v>0</v>
      </c>
      <c r="Y61" s="46">
        <f t="shared" si="31"/>
        <v>0</v>
      </c>
      <c r="Z61" s="33"/>
      <c r="AA61" s="31" t="e">
        <f t="shared" si="32"/>
        <v>#DIV/0!</v>
      </c>
      <c r="AB61" s="35">
        <f t="shared" si="17"/>
        <v>0</v>
      </c>
      <c r="AC61" s="35">
        <f t="shared" si="18"/>
        <v>0</v>
      </c>
      <c r="AD61" s="35">
        <f t="shared" si="19"/>
        <v>0</v>
      </c>
    </row>
    <row r="62" spans="1:33" ht="64.5" customHeight="1">
      <c r="A62" s="309" t="s">
        <v>933</v>
      </c>
      <c r="B62" s="144"/>
      <c r="C62" s="179">
        <v>100</v>
      </c>
      <c r="D62" s="168" t="s">
        <v>45</v>
      </c>
      <c r="E62" s="69"/>
      <c r="F62" s="136" t="s">
        <v>205</v>
      </c>
      <c r="G62" s="61" t="s">
        <v>3</v>
      </c>
      <c r="H62" s="62"/>
      <c r="I62" s="62"/>
      <c r="J62" s="55" t="s">
        <v>46</v>
      </c>
      <c r="K62" s="34"/>
      <c r="L62" s="285"/>
      <c r="M62" s="34"/>
      <c r="N62" s="57">
        <v>30</v>
      </c>
      <c r="O62" s="276">
        <f t="shared" si="12"/>
        <v>32</v>
      </c>
      <c r="P62" s="58">
        <v>33</v>
      </c>
      <c r="Q62" s="59">
        <v>60</v>
      </c>
      <c r="R62" s="30">
        <f t="shared" si="20"/>
        <v>2</v>
      </c>
      <c r="S62" s="232">
        <f t="shared" si="21"/>
        <v>48</v>
      </c>
      <c r="T62" s="232">
        <f t="shared" si="22"/>
        <v>54</v>
      </c>
      <c r="U62" s="232">
        <f t="shared" si="23"/>
        <v>60</v>
      </c>
      <c r="V62" s="237">
        <f t="shared" si="4"/>
        <v>2</v>
      </c>
      <c r="W62" s="46">
        <f t="shared" si="5"/>
        <v>48</v>
      </c>
      <c r="X62" s="46">
        <f t="shared" si="6"/>
        <v>51</v>
      </c>
      <c r="Y62" s="46">
        <f t="shared" si="7"/>
        <v>60</v>
      </c>
      <c r="Z62" s="33"/>
      <c r="AA62" s="31">
        <f t="shared" si="8"/>
        <v>1.1000000000000001</v>
      </c>
      <c r="AB62" s="35">
        <f t="shared" si="17"/>
        <v>0</v>
      </c>
      <c r="AC62" s="35">
        <f t="shared" si="18"/>
        <v>0</v>
      </c>
      <c r="AD62" s="35">
        <f t="shared" si="19"/>
        <v>0</v>
      </c>
    </row>
    <row r="63" spans="1:33" ht="64.5" customHeight="1" thickBot="1">
      <c r="A63" s="309" t="s">
        <v>933</v>
      </c>
      <c r="B63" s="145"/>
      <c r="C63" s="313">
        <v>101</v>
      </c>
      <c r="D63" s="168" t="s">
        <v>0</v>
      </c>
      <c r="E63" s="83"/>
      <c r="F63" s="84" t="s">
        <v>206</v>
      </c>
      <c r="G63" s="61" t="s">
        <v>5</v>
      </c>
      <c r="H63" s="62"/>
      <c r="I63" s="62"/>
      <c r="J63" s="55" t="s">
        <v>4</v>
      </c>
      <c r="K63" s="34">
        <f>0.55*0.55*0.8</f>
        <v>0.24200000000000005</v>
      </c>
      <c r="L63" s="285"/>
      <c r="M63" s="34"/>
      <c r="N63" s="57">
        <v>90</v>
      </c>
      <c r="O63" s="276">
        <f t="shared" si="12"/>
        <v>95</v>
      </c>
      <c r="P63" s="58">
        <v>99</v>
      </c>
      <c r="Q63" s="59">
        <v>180</v>
      </c>
      <c r="R63" s="30">
        <f t="shared" si="20"/>
        <v>2</v>
      </c>
      <c r="S63" s="232">
        <f t="shared" si="21"/>
        <v>144</v>
      </c>
      <c r="T63" s="232">
        <f t="shared" si="22"/>
        <v>162</v>
      </c>
      <c r="U63" s="232">
        <f t="shared" si="23"/>
        <v>180</v>
      </c>
      <c r="V63" s="237">
        <f t="shared" si="4"/>
        <v>2</v>
      </c>
      <c r="W63" s="46">
        <f t="shared" si="5"/>
        <v>144</v>
      </c>
      <c r="X63" s="46">
        <f t="shared" si="6"/>
        <v>153</v>
      </c>
      <c r="Y63" s="46">
        <f t="shared" si="7"/>
        <v>180</v>
      </c>
      <c r="Z63" s="33"/>
      <c r="AA63" s="31">
        <f t="shared" si="8"/>
        <v>1.1000000000000001</v>
      </c>
      <c r="AB63" s="35">
        <f t="shared" si="17"/>
        <v>0</v>
      </c>
      <c r="AC63" s="35">
        <f t="shared" si="18"/>
        <v>0</v>
      </c>
      <c r="AD63" s="35">
        <f t="shared" si="19"/>
        <v>0</v>
      </c>
    </row>
    <row r="64" spans="1:33" ht="15.75">
      <c r="A64" s="223"/>
      <c r="B64" s="141"/>
      <c r="C64" s="177"/>
      <c r="D64" s="164" t="s">
        <v>7</v>
      </c>
      <c r="E64" s="85"/>
      <c r="F64" s="85"/>
      <c r="G64" s="85"/>
      <c r="H64" s="85"/>
      <c r="I64" s="85"/>
      <c r="J64" s="86"/>
      <c r="K64" s="34"/>
      <c r="L64" s="285"/>
      <c r="M64" s="34"/>
      <c r="N64" s="57"/>
      <c r="O64" s="276">
        <f t="shared" si="12"/>
        <v>0</v>
      </c>
      <c r="P64" s="58"/>
      <c r="Q64" s="59"/>
      <c r="R64" s="30" t="e">
        <f t="shared" si="20"/>
        <v>#DIV/0!</v>
      </c>
      <c r="S64" s="232">
        <f t="shared" si="21"/>
        <v>0</v>
      </c>
      <c r="T64" s="232">
        <f t="shared" si="22"/>
        <v>0</v>
      </c>
      <c r="U64" s="232">
        <f t="shared" si="23"/>
        <v>0</v>
      </c>
      <c r="V64" s="237"/>
      <c r="W64" s="46"/>
      <c r="X64" s="46"/>
      <c r="Y64" s="46"/>
      <c r="Z64" s="33"/>
      <c r="AA64" s="31"/>
      <c r="AB64" s="35">
        <f t="shared" si="17"/>
        <v>0</v>
      </c>
      <c r="AC64" s="35">
        <f t="shared" si="18"/>
        <v>0</v>
      </c>
      <c r="AD64" s="35">
        <f t="shared" si="19"/>
        <v>0</v>
      </c>
    </row>
    <row r="65" spans="1:30" ht="92.25" customHeight="1">
      <c r="A65" s="225"/>
      <c r="B65" s="7"/>
      <c r="C65" s="173">
        <v>8000</v>
      </c>
      <c r="D65" s="168" t="s">
        <v>21</v>
      </c>
      <c r="E65" s="69"/>
      <c r="F65" s="61" t="s">
        <v>207</v>
      </c>
      <c r="G65" s="61"/>
      <c r="H65" s="61"/>
      <c r="I65" s="61"/>
      <c r="J65" s="55" t="s">
        <v>151</v>
      </c>
      <c r="K65" s="34"/>
      <c r="L65" s="285"/>
      <c r="M65" s="34"/>
      <c r="N65" s="57">
        <v>1470</v>
      </c>
      <c r="O65" s="276">
        <f t="shared" si="12"/>
        <v>1544</v>
      </c>
      <c r="P65" s="58">
        <v>1622</v>
      </c>
      <c r="Q65" s="59">
        <v>2646</v>
      </c>
      <c r="R65" s="30">
        <f t="shared" si="20"/>
        <v>1.8</v>
      </c>
      <c r="S65" s="232">
        <f t="shared" si="21"/>
        <v>2352</v>
      </c>
      <c r="T65" s="232">
        <f t="shared" si="22"/>
        <v>2646</v>
      </c>
      <c r="U65" s="232">
        <f t="shared" si="23"/>
        <v>2940</v>
      </c>
      <c r="V65" s="237">
        <f t="shared" si="4"/>
        <v>1.8</v>
      </c>
      <c r="W65" s="46">
        <f t="shared" si="5"/>
        <v>2352</v>
      </c>
      <c r="X65" s="46">
        <f t="shared" si="6"/>
        <v>2499</v>
      </c>
      <c r="Y65" s="46">
        <f t="shared" si="7"/>
        <v>2940</v>
      </c>
      <c r="Z65" s="33"/>
      <c r="AA65" s="31">
        <f t="shared" si="8"/>
        <v>1.1034013605442177</v>
      </c>
      <c r="AB65" s="35">
        <f t="shared" si="17"/>
        <v>0</v>
      </c>
      <c r="AC65" s="35">
        <f t="shared" si="18"/>
        <v>0</v>
      </c>
      <c r="AD65" s="35">
        <f t="shared" si="19"/>
        <v>0</v>
      </c>
    </row>
    <row r="66" spans="1:30" ht="75" customHeight="1">
      <c r="A66" s="309" t="s">
        <v>955</v>
      </c>
      <c r="B66" s="7"/>
      <c r="C66" s="173">
        <v>10524</v>
      </c>
      <c r="D66" s="168" t="s">
        <v>147</v>
      </c>
      <c r="E66" s="69"/>
      <c r="F66" s="61" t="s">
        <v>209</v>
      </c>
      <c r="G66" s="61" t="s">
        <v>370</v>
      </c>
      <c r="H66" s="61"/>
      <c r="I66" s="61">
        <v>0.37</v>
      </c>
      <c r="J66" s="55" t="s">
        <v>543</v>
      </c>
      <c r="K66" s="34"/>
      <c r="L66" s="285"/>
      <c r="M66" s="34"/>
      <c r="N66" s="57">
        <v>1530</v>
      </c>
      <c r="O66" s="276">
        <f t="shared" si="12"/>
        <v>1607</v>
      </c>
      <c r="P66" s="58">
        <v>1683</v>
      </c>
      <c r="Q66" s="59">
        <v>2448</v>
      </c>
      <c r="R66" s="30">
        <f>Q66/N66</f>
        <v>1.6</v>
      </c>
      <c r="S66" s="232">
        <f>N66*1.6</f>
        <v>2448</v>
      </c>
      <c r="T66" s="232">
        <f>N66*1.8</f>
        <v>2754</v>
      </c>
      <c r="U66" s="232">
        <f>N66*2</f>
        <v>3060</v>
      </c>
      <c r="V66" s="237">
        <f>Q66/N66</f>
        <v>1.6</v>
      </c>
      <c r="W66" s="46">
        <f>CEILING(N66*1.6,1)</f>
        <v>2448</v>
      </c>
      <c r="X66" s="46">
        <f>CEILING(N66*1.7,1)</f>
        <v>2601</v>
      </c>
      <c r="Y66" s="46">
        <f>CEILING(N66*2,1)</f>
        <v>3060</v>
      </c>
      <c r="Z66" s="33"/>
      <c r="AA66" s="31">
        <f>P66/N66</f>
        <v>1.1000000000000001</v>
      </c>
      <c r="AB66" s="35">
        <f t="shared" si="17"/>
        <v>0</v>
      </c>
      <c r="AC66" s="35">
        <f t="shared" si="18"/>
        <v>0</v>
      </c>
      <c r="AD66" s="35">
        <f t="shared" si="19"/>
        <v>0</v>
      </c>
    </row>
    <row r="67" spans="1:30" ht="75" customHeight="1">
      <c r="A67" s="312" t="s">
        <v>955</v>
      </c>
      <c r="B67" s="7"/>
      <c r="C67" s="173">
        <v>11462</v>
      </c>
      <c r="D67" s="168" t="s">
        <v>542</v>
      </c>
      <c r="E67" s="69"/>
      <c r="F67" s="61" t="s">
        <v>538</v>
      </c>
      <c r="G67" s="61" t="s">
        <v>537</v>
      </c>
      <c r="H67" s="61"/>
      <c r="I67" s="61">
        <v>0.6</v>
      </c>
      <c r="J67" s="55" t="s">
        <v>543</v>
      </c>
      <c r="K67" s="34"/>
      <c r="L67" s="285"/>
      <c r="M67" s="34"/>
      <c r="N67" s="57">
        <v>3120</v>
      </c>
      <c r="O67" s="276">
        <f t="shared" si="12"/>
        <v>3276</v>
      </c>
      <c r="P67" s="58">
        <v>3432</v>
      </c>
      <c r="Q67" s="59">
        <v>4992</v>
      </c>
      <c r="R67" s="30">
        <f t="shared" si="20"/>
        <v>1.6</v>
      </c>
      <c r="S67" s="232">
        <f t="shared" si="21"/>
        <v>4992</v>
      </c>
      <c r="T67" s="232">
        <f t="shared" si="22"/>
        <v>5616</v>
      </c>
      <c r="U67" s="232">
        <f t="shared" si="23"/>
        <v>6240</v>
      </c>
      <c r="V67" s="237">
        <f t="shared" si="4"/>
        <v>1.6</v>
      </c>
      <c r="W67" s="46">
        <f t="shared" si="5"/>
        <v>4992</v>
      </c>
      <c r="X67" s="46">
        <f t="shared" si="6"/>
        <v>5304</v>
      </c>
      <c r="Y67" s="46">
        <f t="shared" si="7"/>
        <v>6240</v>
      </c>
      <c r="Z67" s="33"/>
      <c r="AA67" s="31">
        <f t="shared" si="8"/>
        <v>1.1000000000000001</v>
      </c>
      <c r="AB67" s="35">
        <f t="shared" si="17"/>
        <v>0</v>
      </c>
      <c r="AC67" s="35">
        <f t="shared" si="18"/>
        <v>0</v>
      </c>
      <c r="AD67" s="35">
        <f t="shared" si="19"/>
        <v>0</v>
      </c>
    </row>
    <row r="68" spans="1:30" ht="57" customHeight="1">
      <c r="A68" s="309" t="s">
        <v>949</v>
      </c>
      <c r="B68" s="7"/>
      <c r="C68" s="173">
        <v>10525</v>
      </c>
      <c r="D68" s="168" t="s">
        <v>148</v>
      </c>
      <c r="E68" s="69"/>
      <c r="F68" s="61" t="s">
        <v>210</v>
      </c>
      <c r="G68" s="69"/>
      <c r="H68" s="62"/>
      <c r="I68" s="62">
        <v>0.25</v>
      </c>
      <c r="J68" s="55" t="s">
        <v>543</v>
      </c>
      <c r="K68" s="34"/>
      <c r="L68" s="285"/>
      <c r="M68" s="34"/>
      <c r="N68" s="57">
        <v>1600</v>
      </c>
      <c r="O68" s="276">
        <f t="shared" si="12"/>
        <v>1680</v>
      </c>
      <c r="P68" s="58">
        <v>1760</v>
      </c>
      <c r="Q68" s="59">
        <v>2560</v>
      </c>
      <c r="R68" s="30">
        <f t="shared" si="20"/>
        <v>1.6</v>
      </c>
      <c r="S68" s="232">
        <f t="shared" si="21"/>
        <v>2560</v>
      </c>
      <c r="T68" s="232">
        <f t="shared" si="22"/>
        <v>2880</v>
      </c>
      <c r="U68" s="232">
        <f t="shared" si="23"/>
        <v>3200</v>
      </c>
      <c r="V68" s="237">
        <f t="shared" si="4"/>
        <v>1.6</v>
      </c>
      <c r="W68" s="46">
        <f t="shared" si="5"/>
        <v>2560</v>
      </c>
      <c r="X68" s="46">
        <f t="shared" si="6"/>
        <v>2720</v>
      </c>
      <c r="Y68" s="46">
        <f t="shared" si="7"/>
        <v>3200</v>
      </c>
      <c r="Z68" s="33"/>
      <c r="AA68" s="31">
        <f t="shared" si="8"/>
        <v>1.1000000000000001</v>
      </c>
      <c r="AB68" s="35">
        <f t="shared" si="17"/>
        <v>0</v>
      </c>
      <c r="AC68" s="35">
        <f t="shared" si="18"/>
        <v>0</v>
      </c>
      <c r="AD68" s="35">
        <f t="shared" si="19"/>
        <v>0</v>
      </c>
    </row>
    <row r="69" spans="1:30" ht="76.5" customHeight="1">
      <c r="A69" s="250" t="s">
        <v>670</v>
      </c>
      <c r="B69" s="7"/>
      <c r="C69" s="173">
        <v>10534</v>
      </c>
      <c r="D69" s="168" t="s">
        <v>149</v>
      </c>
      <c r="E69" s="69"/>
      <c r="F69" s="61" t="s">
        <v>211</v>
      </c>
      <c r="G69" s="61" t="s">
        <v>54</v>
      </c>
      <c r="H69" s="62"/>
      <c r="I69" s="62">
        <v>0.23</v>
      </c>
      <c r="J69" s="55" t="s">
        <v>151</v>
      </c>
      <c r="K69" s="34"/>
      <c r="L69" s="285"/>
      <c r="M69" s="34"/>
      <c r="N69" s="57">
        <v>1090</v>
      </c>
      <c r="O69" s="276">
        <f t="shared" si="12"/>
        <v>1145</v>
      </c>
      <c r="P69" s="58">
        <v>1199</v>
      </c>
      <c r="Q69" s="59">
        <v>1744</v>
      </c>
      <c r="R69" s="30">
        <f>Q69/N69</f>
        <v>1.6</v>
      </c>
      <c r="S69" s="232">
        <f>N69*1.6</f>
        <v>1744</v>
      </c>
      <c r="T69" s="232">
        <f>N69*1.8</f>
        <v>1962</v>
      </c>
      <c r="U69" s="232">
        <f>N69*2</f>
        <v>2180</v>
      </c>
      <c r="V69" s="237">
        <f>Q69/N69</f>
        <v>1.6</v>
      </c>
      <c r="W69" s="46">
        <f>CEILING(N69*1.6,1)</f>
        <v>1744</v>
      </c>
      <c r="X69" s="46">
        <f t="shared" si="6"/>
        <v>1853</v>
      </c>
      <c r="Y69" s="46">
        <f>CEILING(N69*2,1)</f>
        <v>2180</v>
      </c>
      <c r="Z69" s="33"/>
      <c r="AA69" s="31">
        <f t="shared" si="8"/>
        <v>1.1000000000000001</v>
      </c>
      <c r="AB69" s="35">
        <f t="shared" si="17"/>
        <v>0</v>
      </c>
      <c r="AC69" s="35">
        <f t="shared" si="18"/>
        <v>0</v>
      </c>
      <c r="AD69" s="35">
        <f t="shared" si="19"/>
        <v>0</v>
      </c>
    </row>
    <row r="70" spans="1:30" ht="84.75" customHeight="1">
      <c r="A70" s="250" t="s">
        <v>697</v>
      </c>
      <c r="B70" s="7"/>
      <c r="C70" s="173">
        <v>1717</v>
      </c>
      <c r="D70" s="168" t="s">
        <v>669</v>
      </c>
      <c r="E70" s="62"/>
      <c r="F70" s="61" t="s">
        <v>539</v>
      </c>
      <c r="G70" s="61" t="s">
        <v>651</v>
      </c>
      <c r="H70" s="62"/>
      <c r="I70" s="61" t="s">
        <v>652</v>
      </c>
      <c r="J70" s="55" t="s">
        <v>152</v>
      </c>
      <c r="K70" s="34"/>
      <c r="L70" s="285"/>
      <c r="M70" s="34"/>
      <c r="N70" s="57">
        <v>80</v>
      </c>
      <c r="O70" s="276">
        <f t="shared" si="12"/>
        <v>84</v>
      </c>
      <c r="P70" s="58">
        <v>88</v>
      </c>
      <c r="Q70" s="59">
        <v>144</v>
      </c>
      <c r="R70" s="30">
        <f>Q70/N70</f>
        <v>1.8</v>
      </c>
      <c r="S70" s="232">
        <f>N70*1.6</f>
        <v>128</v>
      </c>
      <c r="T70" s="232">
        <f>N70*1.8</f>
        <v>144</v>
      </c>
      <c r="U70" s="232">
        <f>N70*2</f>
        <v>160</v>
      </c>
      <c r="V70" s="237">
        <f>Q70/N70</f>
        <v>1.8</v>
      </c>
      <c r="W70" s="46">
        <f>CEILING(N70*1.6,1)</f>
        <v>128</v>
      </c>
      <c r="X70" s="46">
        <f t="shared" si="6"/>
        <v>136</v>
      </c>
      <c r="Y70" s="46">
        <f>CEILING(N70*2,1)</f>
        <v>160</v>
      </c>
      <c r="Z70" s="33"/>
      <c r="AA70" s="31">
        <f t="shared" si="8"/>
        <v>1.1000000000000001</v>
      </c>
      <c r="AB70" s="35">
        <f t="shared" si="17"/>
        <v>0</v>
      </c>
      <c r="AC70" s="35">
        <f t="shared" si="18"/>
        <v>0</v>
      </c>
      <c r="AD70" s="35">
        <f t="shared" si="19"/>
        <v>0</v>
      </c>
    </row>
    <row r="71" spans="1:30" ht="76.5" customHeight="1">
      <c r="A71" s="250" t="s">
        <v>688</v>
      </c>
      <c r="B71" s="7"/>
      <c r="C71" s="173">
        <v>11497</v>
      </c>
      <c r="D71" s="168" t="s">
        <v>700</v>
      </c>
      <c r="E71" s="69"/>
      <c r="F71" s="61" t="s">
        <v>792</v>
      </c>
      <c r="G71" s="61" t="s">
        <v>703</v>
      </c>
      <c r="H71" s="62"/>
      <c r="I71" s="62"/>
      <c r="J71" s="55" t="s">
        <v>151</v>
      </c>
      <c r="K71" s="34"/>
      <c r="L71" s="285"/>
      <c r="M71" s="34"/>
      <c r="N71" s="57">
        <v>700</v>
      </c>
      <c r="O71" s="276">
        <f t="shared" si="12"/>
        <v>735</v>
      </c>
      <c r="P71" s="58">
        <v>770</v>
      </c>
      <c r="Q71" s="59">
        <v>1190</v>
      </c>
      <c r="R71" s="30">
        <f>Q71/N71</f>
        <v>1.7</v>
      </c>
      <c r="S71" s="232">
        <f>N71*1.6</f>
        <v>1120</v>
      </c>
      <c r="T71" s="232">
        <f>N71*1.8</f>
        <v>1260</v>
      </c>
      <c r="U71" s="232">
        <f>N71*2</f>
        <v>1400</v>
      </c>
      <c r="V71" s="237">
        <f>Q71/N71</f>
        <v>1.7</v>
      </c>
      <c r="W71" s="46">
        <f>CEILING(N71*1.6,1)</f>
        <v>1120</v>
      </c>
      <c r="X71" s="46">
        <f t="shared" si="6"/>
        <v>1190</v>
      </c>
      <c r="Y71" s="46">
        <f>CEILING(N71*2,1)</f>
        <v>1400</v>
      </c>
      <c r="Z71" s="33"/>
      <c r="AA71" s="31">
        <f t="shared" si="8"/>
        <v>1.1000000000000001</v>
      </c>
      <c r="AB71" s="35">
        <f t="shared" si="17"/>
        <v>0</v>
      </c>
      <c r="AC71" s="35">
        <f t="shared" si="18"/>
        <v>0</v>
      </c>
      <c r="AD71" s="35">
        <f t="shared" si="19"/>
        <v>0</v>
      </c>
    </row>
    <row r="72" spans="1:30" ht="76.5" customHeight="1">
      <c r="A72" s="309" t="s">
        <v>873</v>
      </c>
      <c r="B72" s="7"/>
      <c r="C72" s="173">
        <v>11516</v>
      </c>
      <c r="D72" s="168" t="s">
        <v>699</v>
      </c>
      <c r="E72" s="69"/>
      <c r="F72" s="61" t="s">
        <v>794</v>
      </c>
      <c r="G72" s="61" t="s">
        <v>702</v>
      </c>
      <c r="H72" s="62"/>
      <c r="I72" s="62" t="s">
        <v>701</v>
      </c>
      <c r="J72" s="55" t="s">
        <v>793</v>
      </c>
      <c r="K72" s="34"/>
      <c r="L72" s="285"/>
      <c r="M72" s="34"/>
      <c r="N72" s="57">
        <v>990</v>
      </c>
      <c r="O72" s="276">
        <f t="shared" si="12"/>
        <v>1040</v>
      </c>
      <c r="P72" s="58">
        <v>1089</v>
      </c>
      <c r="Q72" s="59">
        <v>1683</v>
      </c>
      <c r="R72" s="30">
        <f>Q72/N72</f>
        <v>1.7</v>
      </c>
      <c r="S72" s="232">
        <f>N72*1.6</f>
        <v>1584</v>
      </c>
      <c r="T72" s="232">
        <f>N72*1.8</f>
        <v>1782</v>
      </c>
      <c r="U72" s="232">
        <f>N72*2</f>
        <v>1980</v>
      </c>
      <c r="V72" s="237">
        <f>Q72/N72</f>
        <v>1.7</v>
      </c>
      <c r="W72" s="46">
        <f>CEILING(N72*1.6,1)</f>
        <v>1584</v>
      </c>
      <c r="X72" s="46">
        <f>CEILING(N72*1.7,1)</f>
        <v>1683</v>
      </c>
      <c r="Y72" s="46">
        <f>CEILING(N72*2,1)</f>
        <v>1980</v>
      </c>
      <c r="Z72" s="33"/>
      <c r="AA72" s="31">
        <f>P72/N72</f>
        <v>1.1000000000000001</v>
      </c>
      <c r="AB72" s="35">
        <f t="shared" si="17"/>
        <v>0</v>
      </c>
      <c r="AC72" s="35">
        <f t="shared" si="18"/>
        <v>0</v>
      </c>
      <c r="AD72" s="35">
        <f t="shared" si="19"/>
        <v>0</v>
      </c>
    </row>
    <row r="73" spans="1:30" ht="71.25" customHeight="1">
      <c r="A73" s="309" t="s">
        <v>966</v>
      </c>
      <c r="B73" s="7"/>
      <c r="C73" s="173">
        <v>8003</v>
      </c>
      <c r="D73" s="168" t="s">
        <v>19</v>
      </c>
      <c r="E73" s="69"/>
      <c r="F73" s="73" t="s">
        <v>212</v>
      </c>
      <c r="G73" s="61" t="s">
        <v>54</v>
      </c>
      <c r="H73" s="62"/>
      <c r="I73" s="62">
        <v>0.12</v>
      </c>
      <c r="J73" s="55" t="s">
        <v>150</v>
      </c>
      <c r="K73" s="34"/>
      <c r="L73" s="285"/>
      <c r="M73" s="34"/>
      <c r="N73" s="57">
        <v>550</v>
      </c>
      <c r="O73" s="276">
        <f t="shared" si="12"/>
        <v>578</v>
      </c>
      <c r="P73" s="58">
        <v>605</v>
      </c>
      <c r="Q73" s="59">
        <v>990</v>
      </c>
      <c r="R73" s="30">
        <f t="shared" si="20"/>
        <v>1.8</v>
      </c>
      <c r="S73" s="232">
        <f t="shared" si="21"/>
        <v>880</v>
      </c>
      <c r="T73" s="232">
        <f t="shared" si="22"/>
        <v>990</v>
      </c>
      <c r="U73" s="232">
        <f t="shared" si="23"/>
        <v>1100</v>
      </c>
      <c r="V73" s="237">
        <f t="shared" si="4"/>
        <v>1.8</v>
      </c>
      <c r="W73" s="46">
        <f t="shared" si="5"/>
        <v>880</v>
      </c>
      <c r="X73" s="46">
        <f t="shared" si="6"/>
        <v>935</v>
      </c>
      <c r="Y73" s="46">
        <f t="shared" si="7"/>
        <v>1100</v>
      </c>
      <c r="Z73" s="33"/>
      <c r="AA73" s="31">
        <f t="shared" si="8"/>
        <v>1.1000000000000001</v>
      </c>
      <c r="AB73" s="35">
        <f t="shared" si="17"/>
        <v>0</v>
      </c>
      <c r="AC73" s="35">
        <f t="shared" si="18"/>
        <v>0</v>
      </c>
      <c r="AD73" s="35">
        <f t="shared" si="19"/>
        <v>0</v>
      </c>
    </row>
    <row r="74" spans="1:30" ht="78.75" customHeight="1">
      <c r="A74" s="309" t="s">
        <v>965</v>
      </c>
      <c r="B74" s="7"/>
      <c r="C74" s="173">
        <v>8004</v>
      </c>
      <c r="D74" s="168" t="s">
        <v>35</v>
      </c>
      <c r="E74" s="87"/>
      <c r="F74" s="314" t="s">
        <v>213</v>
      </c>
      <c r="G74" s="61" t="s">
        <v>64</v>
      </c>
      <c r="H74" s="62"/>
      <c r="I74" s="62"/>
      <c r="J74" s="55" t="s">
        <v>151</v>
      </c>
      <c r="K74" s="34"/>
      <c r="L74" s="285"/>
      <c r="M74" s="34"/>
      <c r="N74" s="57">
        <v>1720</v>
      </c>
      <c r="O74" s="276">
        <f t="shared" si="12"/>
        <v>1806</v>
      </c>
      <c r="P74" s="58">
        <v>1892</v>
      </c>
      <c r="Q74" s="59">
        <v>3092</v>
      </c>
      <c r="R74" s="30">
        <f>Q74/N74</f>
        <v>1.7976744186046512</v>
      </c>
      <c r="S74" s="232">
        <f>N74*1.6</f>
        <v>2752</v>
      </c>
      <c r="T74" s="232">
        <f>N74*1.8</f>
        <v>3096</v>
      </c>
      <c r="U74" s="232">
        <f>N74*2</f>
        <v>3440</v>
      </c>
      <c r="V74" s="237">
        <f>Q74/N74</f>
        <v>1.7976744186046512</v>
      </c>
      <c r="W74" s="46">
        <f>CEILING(N74*1.6,1)</f>
        <v>2752</v>
      </c>
      <c r="X74" s="46">
        <f>CEILING(N74*1.7,1)</f>
        <v>2924</v>
      </c>
      <c r="Y74" s="46">
        <f>CEILING(N74*2,1)</f>
        <v>3440</v>
      </c>
      <c r="Z74" s="33"/>
      <c r="AA74" s="31">
        <f>P74/N74</f>
        <v>1.1000000000000001</v>
      </c>
      <c r="AB74" s="35">
        <f t="shared" si="17"/>
        <v>0</v>
      </c>
      <c r="AC74" s="35">
        <f t="shared" si="18"/>
        <v>0</v>
      </c>
      <c r="AD74" s="35">
        <f t="shared" si="19"/>
        <v>0</v>
      </c>
    </row>
    <row r="75" spans="1:30" ht="78.75" customHeight="1">
      <c r="A75" s="222" t="s">
        <v>657</v>
      </c>
      <c r="B75" s="7"/>
      <c r="C75" s="173">
        <v>5747</v>
      </c>
      <c r="D75" s="168" t="s">
        <v>658</v>
      </c>
      <c r="E75" s="87"/>
      <c r="F75" s="55" t="s">
        <v>659</v>
      </c>
      <c r="G75" s="61" t="s">
        <v>660</v>
      </c>
      <c r="H75" s="62"/>
      <c r="I75" s="62"/>
      <c r="J75" s="55" t="s">
        <v>151</v>
      </c>
      <c r="K75" s="34"/>
      <c r="L75" s="285"/>
      <c r="M75" s="34"/>
      <c r="N75" s="57">
        <v>770</v>
      </c>
      <c r="O75" s="276">
        <f>CEILING(N75*1.05,1)</f>
        <v>809</v>
      </c>
      <c r="P75" s="58">
        <v>847</v>
      </c>
      <c r="Q75" s="59">
        <f>N75*1.8</f>
        <v>1386</v>
      </c>
      <c r="R75" s="30">
        <f>Q75/N75</f>
        <v>1.8</v>
      </c>
      <c r="S75" s="232">
        <f>N75*1.6</f>
        <v>1232</v>
      </c>
      <c r="T75" s="232">
        <f>N75*1.8</f>
        <v>1386</v>
      </c>
      <c r="U75" s="232">
        <f>N75*2</f>
        <v>1540</v>
      </c>
      <c r="V75" s="237">
        <f>Q75/N75</f>
        <v>1.8</v>
      </c>
      <c r="W75" s="46">
        <f>CEILING(N75*1.6,1)</f>
        <v>1232</v>
      </c>
      <c r="X75" s="46">
        <f>CEILING(N75*1.7,1)</f>
        <v>1309</v>
      </c>
      <c r="Y75" s="46">
        <f>CEILING(N75*2,1)</f>
        <v>1540</v>
      </c>
      <c r="Z75" s="33"/>
      <c r="AA75" s="31">
        <f>P75/N75</f>
        <v>1.1000000000000001</v>
      </c>
      <c r="AB75" s="35">
        <f>N75*L75</f>
        <v>0</v>
      </c>
      <c r="AC75" s="35">
        <f>L75*P75</f>
        <v>0</v>
      </c>
      <c r="AD75" s="35">
        <f>Q75*L75</f>
        <v>0</v>
      </c>
    </row>
    <row r="76" spans="1:30" ht="78.75" customHeight="1">
      <c r="A76" s="320" t="s">
        <v>989</v>
      </c>
      <c r="B76" s="7"/>
      <c r="C76" s="173">
        <v>7630</v>
      </c>
      <c r="D76" s="168" t="s">
        <v>867</v>
      </c>
      <c r="E76" s="87"/>
      <c r="F76" s="55" t="s">
        <v>868</v>
      </c>
      <c r="G76" s="61" t="s">
        <v>869</v>
      </c>
      <c r="H76" s="62"/>
      <c r="I76" s="62"/>
      <c r="J76" s="55" t="s">
        <v>871</v>
      </c>
      <c r="K76" s="55" t="s">
        <v>872</v>
      </c>
      <c r="L76" s="285"/>
      <c r="M76" s="34"/>
      <c r="N76" s="57">
        <v>1720</v>
      </c>
      <c r="O76" s="276">
        <f t="shared" si="12"/>
        <v>1806</v>
      </c>
      <c r="P76" s="58">
        <v>1892</v>
      </c>
      <c r="Q76" s="59">
        <v>2752</v>
      </c>
      <c r="R76" s="30">
        <f>Q76/N76</f>
        <v>1.6</v>
      </c>
      <c r="S76" s="232">
        <f>N76*1.6</f>
        <v>2752</v>
      </c>
      <c r="T76" s="232">
        <f>N76*1.8</f>
        <v>3096</v>
      </c>
      <c r="U76" s="232">
        <f>N76*2</f>
        <v>3440</v>
      </c>
      <c r="V76" s="237">
        <f>Q76/N76</f>
        <v>1.6</v>
      </c>
      <c r="W76" s="46">
        <f>CEILING(N76*1.6,1)</f>
        <v>2752</v>
      </c>
      <c r="X76" s="46">
        <f>CEILING(N76*1.7,1)</f>
        <v>2924</v>
      </c>
      <c r="Y76" s="46">
        <f>CEILING(N76*2,1)</f>
        <v>3440</v>
      </c>
      <c r="Z76" s="33"/>
      <c r="AA76" s="31">
        <f>P76/N76</f>
        <v>1.1000000000000001</v>
      </c>
      <c r="AB76" s="35">
        <f t="shared" si="17"/>
        <v>0</v>
      </c>
      <c r="AC76" s="35">
        <f t="shared" si="18"/>
        <v>0</v>
      </c>
      <c r="AD76" s="35">
        <f t="shared" si="19"/>
        <v>0</v>
      </c>
    </row>
    <row r="77" spans="1:30" ht="78.75" customHeight="1">
      <c r="A77" s="309" t="s">
        <v>902</v>
      </c>
      <c r="B77" s="7"/>
      <c r="C77" s="173">
        <v>11174</v>
      </c>
      <c r="D77" s="168" t="s">
        <v>284</v>
      </c>
      <c r="E77" s="87"/>
      <c r="F77" s="55" t="s">
        <v>299</v>
      </c>
      <c r="G77" s="61" t="s">
        <v>440</v>
      </c>
      <c r="H77" s="62"/>
      <c r="I77" s="62">
        <v>0.55000000000000004</v>
      </c>
      <c r="J77" s="55" t="s">
        <v>321</v>
      </c>
      <c r="K77" s="34"/>
      <c r="L77" s="285"/>
      <c r="M77" s="34"/>
      <c r="N77" s="57">
        <v>900</v>
      </c>
      <c r="O77" s="276">
        <f t="shared" si="12"/>
        <v>945</v>
      </c>
      <c r="P77" s="58">
        <v>990</v>
      </c>
      <c r="Q77" s="59">
        <v>1530</v>
      </c>
      <c r="R77" s="30">
        <f t="shared" si="20"/>
        <v>1.7</v>
      </c>
      <c r="S77" s="232">
        <f t="shared" si="21"/>
        <v>1440</v>
      </c>
      <c r="T77" s="232">
        <f t="shared" si="22"/>
        <v>1620</v>
      </c>
      <c r="U77" s="232">
        <f t="shared" si="23"/>
        <v>1800</v>
      </c>
      <c r="V77" s="237">
        <f t="shared" si="4"/>
        <v>1.7</v>
      </c>
      <c r="W77" s="46">
        <f t="shared" si="5"/>
        <v>1440</v>
      </c>
      <c r="X77" s="46">
        <f t="shared" si="6"/>
        <v>1530</v>
      </c>
      <c r="Y77" s="46">
        <f t="shared" si="7"/>
        <v>1800</v>
      </c>
      <c r="Z77" s="33"/>
      <c r="AA77" s="31">
        <f t="shared" si="8"/>
        <v>1.1000000000000001</v>
      </c>
      <c r="AB77" s="35">
        <f t="shared" si="17"/>
        <v>0</v>
      </c>
      <c r="AC77" s="35">
        <f t="shared" si="18"/>
        <v>0</v>
      </c>
      <c r="AD77" s="35">
        <f t="shared" si="19"/>
        <v>0</v>
      </c>
    </row>
    <row r="78" spans="1:30" ht="80.25" customHeight="1">
      <c r="A78" s="250" t="s">
        <v>766</v>
      </c>
      <c r="B78" s="7"/>
      <c r="C78" s="173">
        <v>8005</v>
      </c>
      <c r="D78" s="168" t="s">
        <v>44</v>
      </c>
      <c r="E78" s="54"/>
      <c r="F78" s="82" t="s">
        <v>450</v>
      </c>
      <c r="G78" s="61" t="s">
        <v>55</v>
      </c>
      <c r="H78" s="62"/>
      <c r="I78" s="62"/>
      <c r="J78" s="55" t="s">
        <v>151</v>
      </c>
      <c r="K78" s="34"/>
      <c r="L78" s="285"/>
      <c r="M78" s="34"/>
      <c r="N78" s="57">
        <v>480</v>
      </c>
      <c r="O78" s="276">
        <f t="shared" si="12"/>
        <v>504</v>
      </c>
      <c r="P78" s="58">
        <v>528</v>
      </c>
      <c r="Q78" s="59">
        <v>864</v>
      </c>
      <c r="R78" s="30">
        <f t="shared" si="20"/>
        <v>1.8</v>
      </c>
      <c r="S78" s="232">
        <f t="shared" si="21"/>
        <v>768</v>
      </c>
      <c r="T78" s="232">
        <f t="shared" si="22"/>
        <v>864</v>
      </c>
      <c r="U78" s="232">
        <f t="shared" si="23"/>
        <v>960</v>
      </c>
      <c r="V78" s="237">
        <f t="shared" si="4"/>
        <v>1.8</v>
      </c>
      <c r="W78" s="46">
        <f t="shared" si="5"/>
        <v>768</v>
      </c>
      <c r="X78" s="46">
        <f>CEILING(N78*1.8,1)</f>
        <v>864</v>
      </c>
      <c r="Y78" s="46">
        <f t="shared" si="7"/>
        <v>960</v>
      </c>
      <c r="Z78" s="33"/>
      <c r="AA78" s="31">
        <f t="shared" si="8"/>
        <v>1.1000000000000001</v>
      </c>
      <c r="AB78" s="35">
        <f t="shared" si="17"/>
        <v>0</v>
      </c>
      <c r="AC78" s="35">
        <f t="shared" si="18"/>
        <v>0</v>
      </c>
      <c r="AD78" s="35">
        <f t="shared" si="19"/>
        <v>0</v>
      </c>
    </row>
    <row r="79" spans="1:30" ht="78" customHeight="1">
      <c r="A79" s="347" t="s">
        <v>1031</v>
      </c>
      <c r="B79" s="7"/>
      <c r="C79" s="173">
        <v>7873</v>
      </c>
      <c r="D79" s="168" t="s">
        <v>57</v>
      </c>
      <c r="E79" s="54"/>
      <c r="F79" s="55" t="s">
        <v>303</v>
      </c>
      <c r="G79" s="61" t="s">
        <v>55</v>
      </c>
      <c r="H79" s="62"/>
      <c r="I79" s="62"/>
      <c r="J79" s="55" t="s">
        <v>629</v>
      </c>
      <c r="K79" s="34"/>
      <c r="L79" s="285"/>
      <c r="M79" s="34"/>
      <c r="N79" s="57">
        <v>255</v>
      </c>
      <c r="O79" s="276">
        <f t="shared" si="12"/>
        <v>268</v>
      </c>
      <c r="P79" s="58">
        <v>268</v>
      </c>
      <c r="Q79" s="59">
        <v>459</v>
      </c>
      <c r="R79" s="30">
        <f t="shared" si="20"/>
        <v>1.8</v>
      </c>
      <c r="S79" s="232">
        <f t="shared" si="21"/>
        <v>408</v>
      </c>
      <c r="T79" s="232">
        <f t="shared" si="22"/>
        <v>459</v>
      </c>
      <c r="U79" s="232">
        <f t="shared" si="23"/>
        <v>510</v>
      </c>
      <c r="V79" s="237">
        <f t="shared" si="4"/>
        <v>1.8</v>
      </c>
      <c r="W79" s="46">
        <f t="shared" si="5"/>
        <v>408</v>
      </c>
      <c r="X79" s="46">
        <f t="shared" si="6"/>
        <v>434</v>
      </c>
      <c r="Y79" s="46">
        <f t="shared" si="7"/>
        <v>510</v>
      </c>
      <c r="Z79" s="33"/>
      <c r="AA79" s="31">
        <f t="shared" si="8"/>
        <v>1.0509803921568628</v>
      </c>
      <c r="AB79" s="35">
        <f t="shared" ref="AB79:AB109" si="42">N79*L79</f>
        <v>0</v>
      </c>
      <c r="AC79" s="35">
        <f t="shared" ref="AC79:AC109" si="43">L79*P79</f>
        <v>0</v>
      </c>
      <c r="AD79" s="35">
        <f t="shared" ref="AD79:AD109" si="44">Q79*L79</f>
        <v>0</v>
      </c>
    </row>
    <row r="80" spans="1:30" ht="85.5" customHeight="1">
      <c r="A80" s="222" t="s">
        <v>507</v>
      </c>
      <c r="B80" s="7"/>
      <c r="C80" s="182">
        <v>6391</v>
      </c>
      <c r="D80" s="168" t="s">
        <v>31</v>
      </c>
      <c r="E80" s="69"/>
      <c r="F80" s="61" t="s">
        <v>304</v>
      </c>
      <c r="G80" s="61" t="s">
        <v>369</v>
      </c>
      <c r="H80" s="62"/>
      <c r="I80" s="62">
        <v>0.15</v>
      </c>
      <c r="J80" s="55" t="s">
        <v>30</v>
      </c>
      <c r="K80" s="34"/>
      <c r="L80" s="285"/>
      <c r="M80" s="34"/>
      <c r="N80" s="57">
        <v>430</v>
      </c>
      <c r="O80" s="276">
        <f t="shared" si="12"/>
        <v>452</v>
      </c>
      <c r="P80" s="58">
        <v>473</v>
      </c>
      <c r="Q80" s="59">
        <v>688</v>
      </c>
      <c r="R80" s="30">
        <f t="shared" si="20"/>
        <v>1.6</v>
      </c>
      <c r="S80" s="232">
        <f t="shared" si="21"/>
        <v>688</v>
      </c>
      <c r="T80" s="232">
        <f t="shared" si="22"/>
        <v>774</v>
      </c>
      <c r="U80" s="232">
        <f t="shared" si="23"/>
        <v>860</v>
      </c>
      <c r="V80" s="237">
        <f t="shared" si="4"/>
        <v>1.6</v>
      </c>
      <c r="W80" s="46">
        <f t="shared" si="5"/>
        <v>688</v>
      </c>
      <c r="X80" s="46">
        <f t="shared" si="6"/>
        <v>731</v>
      </c>
      <c r="Y80" s="46">
        <f t="shared" si="7"/>
        <v>860</v>
      </c>
      <c r="Z80" s="33"/>
      <c r="AA80" s="31">
        <f t="shared" si="8"/>
        <v>1.1000000000000001</v>
      </c>
      <c r="AB80" s="35">
        <f t="shared" si="42"/>
        <v>0</v>
      </c>
      <c r="AC80" s="35">
        <f t="shared" si="43"/>
        <v>0</v>
      </c>
      <c r="AD80" s="35">
        <f t="shared" si="44"/>
        <v>0</v>
      </c>
    </row>
    <row r="81" spans="1:30" ht="79.5" customHeight="1">
      <c r="A81" s="250" t="s">
        <v>734</v>
      </c>
      <c r="B81" s="7"/>
      <c r="C81" s="182">
        <v>1867</v>
      </c>
      <c r="D81" s="168" t="s">
        <v>86</v>
      </c>
      <c r="E81" s="69"/>
      <c r="F81" s="61" t="s">
        <v>214</v>
      </c>
      <c r="G81" s="61" t="s">
        <v>368</v>
      </c>
      <c r="H81" s="62"/>
      <c r="I81" s="62">
        <v>0.17</v>
      </c>
      <c r="J81" s="55" t="s">
        <v>30</v>
      </c>
      <c r="K81" s="34"/>
      <c r="L81" s="285"/>
      <c r="M81" s="34"/>
      <c r="N81" s="57">
        <v>450</v>
      </c>
      <c r="O81" s="276">
        <f t="shared" ref="O81:O153" si="45">CEILING(N81*1.05,1)</f>
        <v>473</v>
      </c>
      <c r="P81" s="58">
        <v>495</v>
      </c>
      <c r="Q81" s="59">
        <v>720</v>
      </c>
      <c r="R81" s="30">
        <f t="shared" si="20"/>
        <v>1.6</v>
      </c>
      <c r="S81" s="232">
        <f t="shared" si="21"/>
        <v>720</v>
      </c>
      <c r="T81" s="232">
        <f t="shared" si="22"/>
        <v>810</v>
      </c>
      <c r="U81" s="232">
        <f t="shared" si="23"/>
        <v>900</v>
      </c>
      <c r="V81" s="237">
        <f t="shared" si="4"/>
        <v>1.6</v>
      </c>
      <c r="W81" s="46">
        <f t="shared" si="5"/>
        <v>720</v>
      </c>
      <c r="X81" s="46">
        <f t="shared" si="6"/>
        <v>765</v>
      </c>
      <c r="Y81" s="46">
        <f t="shared" si="7"/>
        <v>900</v>
      </c>
      <c r="Z81" s="33"/>
      <c r="AA81" s="31">
        <f t="shared" si="8"/>
        <v>1.1000000000000001</v>
      </c>
      <c r="AB81" s="35">
        <f t="shared" si="42"/>
        <v>0</v>
      </c>
      <c r="AC81" s="35">
        <f t="shared" si="43"/>
        <v>0</v>
      </c>
      <c r="AD81" s="35">
        <f t="shared" si="44"/>
        <v>0</v>
      </c>
    </row>
    <row r="82" spans="1:30" ht="60" customHeight="1">
      <c r="A82" s="309" t="s">
        <v>954</v>
      </c>
      <c r="B82" s="7"/>
      <c r="C82" s="173">
        <v>5334</v>
      </c>
      <c r="D82" s="168" t="s">
        <v>25</v>
      </c>
      <c r="E82" s="69"/>
      <c r="F82" s="61" t="s">
        <v>215</v>
      </c>
      <c r="G82" s="61" t="s">
        <v>62</v>
      </c>
      <c r="H82" s="62"/>
      <c r="I82" s="62"/>
      <c r="J82" s="55" t="s">
        <v>629</v>
      </c>
      <c r="K82" s="34"/>
      <c r="L82" s="285"/>
      <c r="M82" s="34"/>
      <c r="N82" s="57">
        <v>245</v>
      </c>
      <c r="O82" s="276">
        <f t="shared" si="45"/>
        <v>258</v>
      </c>
      <c r="P82" s="58">
        <v>270</v>
      </c>
      <c r="Q82" s="59">
        <v>441</v>
      </c>
      <c r="R82" s="30">
        <f t="shared" si="20"/>
        <v>1.8</v>
      </c>
      <c r="S82" s="232">
        <f t="shared" si="21"/>
        <v>392</v>
      </c>
      <c r="T82" s="232">
        <f t="shared" si="22"/>
        <v>441</v>
      </c>
      <c r="U82" s="232">
        <f t="shared" si="23"/>
        <v>490</v>
      </c>
      <c r="V82" s="237">
        <f t="shared" ref="V82:V95" si="46">Q82/N82</f>
        <v>1.8</v>
      </c>
      <c r="W82" s="46">
        <f t="shared" ref="W82:W167" si="47">CEILING(N82*1.6,1)</f>
        <v>392</v>
      </c>
      <c r="X82" s="46">
        <f t="shared" ref="X82:X143" si="48">CEILING(N82*1.7,1)</f>
        <v>417</v>
      </c>
      <c r="Y82" s="46">
        <f t="shared" ref="Y82:Y167" si="49">CEILING(N82*2,1)</f>
        <v>490</v>
      </c>
      <c r="Z82" s="33"/>
      <c r="AA82" s="31">
        <f t="shared" ref="AA82:AA143" si="50">P82/N82</f>
        <v>1.1020408163265305</v>
      </c>
      <c r="AB82" s="35">
        <f t="shared" si="42"/>
        <v>0</v>
      </c>
      <c r="AC82" s="35">
        <f t="shared" si="43"/>
        <v>0</v>
      </c>
      <c r="AD82" s="35">
        <f t="shared" si="44"/>
        <v>0</v>
      </c>
    </row>
    <row r="83" spans="1:30" ht="67.5" customHeight="1">
      <c r="A83" s="347" t="s">
        <v>1019</v>
      </c>
      <c r="B83" s="7"/>
      <c r="C83" s="173">
        <v>5347</v>
      </c>
      <c r="D83" s="168" t="s">
        <v>285</v>
      </c>
      <c r="E83" s="69"/>
      <c r="F83" s="61" t="s">
        <v>216</v>
      </c>
      <c r="G83" s="61" t="s">
        <v>126</v>
      </c>
      <c r="H83" s="62"/>
      <c r="I83" s="62"/>
      <c r="J83" s="55" t="s">
        <v>629</v>
      </c>
      <c r="K83" s="34"/>
      <c r="L83" s="285"/>
      <c r="M83" s="34"/>
      <c r="N83" s="57">
        <v>220</v>
      </c>
      <c r="O83" s="276">
        <f t="shared" si="45"/>
        <v>231</v>
      </c>
      <c r="P83" s="58">
        <v>242</v>
      </c>
      <c r="Q83" s="59">
        <v>396</v>
      </c>
      <c r="R83" s="30">
        <f t="shared" si="20"/>
        <v>1.8</v>
      </c>
      <c r="S83" s="232">
        <f t="shared" si="21"/>
        <v>352</v>
      </c>
      <c r="T83" s="232">
        <f t="shared" si="22"/>
        <v>396</v>
      </c>
      <c r="U83" s="232">
        <f t="shared" si="23"/>
        <v>440</v>
      </c>
      <c r="V83" s="237">
        <f t="shared" si="46"/>
        <v>1.8</v>
      </c>
      <c r="W83" s="46">
        <f t="shared" si="47"/>
        <v>352</v>
      </c>
      <c r="X83" s="46">
        <f t="shared" si="48"/>
        <v>374</v>
      </c>
      <c r="Y83" s="46">
        <f t="shared" si="49"/>
        <v>440</v>
      </c>
      <c r="Z83" s="33"/>
      <c r="AA83" s="31">
        <f t="shared" si="50"/>
        <v>1.1000000000000001</v>
      </c>
      <c r="AB83" s="35">
        <f t="shared" si="42"/>
        <v>0</v>
      </c>
      <c r="AC83" s="35">
        <f t="shared" si="43"/>
        <v>0</v>
      </c>
      <c r="AD83" s="35">
        <f t="shared" si="44"/>
        <v>0</v>
      </c>
    </row>
    <row r="84" spans="1:30" ht="59.25" customHeight="1">
      <c r="A84" s="347"/>
      <c r="B84" s="7"/>
      <c r="C84" s="173">
        <v>5346</v>
      </c>
      <c r="D84" s="168" t="s">
        <v>286</v>
      </c>
      <c r="E84" s="69"/>
      <c r="F84" s="61" t="s">
        <v>217</v>
      </c>
      <c r="G84" s="61" t="s">
        <v>126</v>
      </c>
      <c r="H84" s="62"/>
      <c r="I84" s="62"/>
      <c r="J84" s="55" t="s">
        <v>629</v>
      </c>
      <c r="K84" s="34"/>
      <c r="L84" s="285"/>
      <c r="M84" s="34"/>
      <c r="N84" s="57">
        <v>160</v>
      </c>
      <c r="O84" s="276">
        <f t="shared" si="45"/>
        <v>168</v>
      </c>
      <c r="P84" s="58">
        <v>176</v>
      </c>
      <c r="Q84" s="59">
        <v>288</v>
      </c>
      <c r="R84" s="30">
        <f t="shared" si="20"/>
        <v>1.8</v>
      </c>
      <c r="S84" s="232">
        <f t="shared" si="21"/>
        <v>256</v>
      </c>
      <c r="T84" s="232">
        <f t="shared" si="22"/>
        <v>288</v>
      </c>
      <c r="U84" s="232">
        <f t="shared" si="23"/>
        <v>320</v>
      </c>
      <c r="V84" s="237">
        <f t="shared" si="46"/>
        <v>1.8</v>
      </c>
      <c r="W84" s="46">
        <f t="shared" si="47"/>
        <v>256</v>
      </c>
      <c r="X84" s="46">
        <f t="shared" si="48"/>
        <v>272</v>
      </c>
      <c r="Y84" s="46">
        <f t="shared" si="49"/>
        <v>320</v>
      </c>
      <c r="Z84" s="33"/>
      <c r="AA84" s="31">
        <f t="shared" si="50"/>
        <v>1.1000000000000001</v>
      </c>
      <c r="AB84" s="35">
        <f t="shared" si="42"/>
        <v>0</v>
      </c>
      <c r="AC84" s="35">
        <f t="shared" si="43"/>
        <v>0</v>
      </c>
      <c r="AD84" s="35">
        <f t="shared" si="44"/>
        <v>0</v>
      </c>
    </row>
    <row r="85" spans="1:30" ht="65.25" customHeight="1">
      <c r="A85" s="320" t="s">
        <v>986</v>
      </c>
      <c r="B85" s="7"/>
      <c r="C85" s="173">
        <v>7185</v>
      </c>
      <c r="D85" s="168" t="s">
        <v>27</v>
      </c>
      <c r="E85" s="88"/>
      <c r="F85" s="61" t="s">
        <v>318</v>
      </c>
      <c r="G85" s="61" t="s">
        <v>987</v>
      </c>
      <c r="H85" s="62"/>
      <c r="I85" s="62"/>
      <c r="J85" s="55" t="s">
        <v>629</v>
      </c>
      <c r="K85" s="34"/>
      <c r="L85" s="285"/>
      <c r="M85" s="34"/>
      <c r="N85" s="57">
        <v>250</v>
      </c>
      <c r="O85" s="276">
        <f t="shared" si="45"/>
        <v>263</v>
      </c>
      <c r="P85" s="58">
        <v>275</v>
      </c>
      <c r="Q85" s="59">
        <v>450</v>
      </c>
      <c r="R85" s="30">
        <f>Q85/N85</f>
        <v>1.8</v>
      </c>
      <c r="S85" s="232">
        <f>N85*1.6</f>
        <v>400</v>
      </c>
      <c r="T85" s="232">
        <f>N85*1.8</f>
        <v>450</v>
      </c>
      <c r="U85" s="232">
        <f>N85*2</f>
        <v>500</v>
      </c>
      <c r="V85" s="237">
        <f t="shared" si="46"/>
        <v>1.8</v>
      </c>
      <c r="W85" s="46">
        <f>CEILING(N85*1.6,1)</f>
        <v>400</v>
      </c>
      <c r="X85" s="46">
        <f>CEILING(N85*1.7,1)</f>
        <v>425</v>
      </c>
      <c r="Y85" s="46">
        <f>CEILING(N85*2,1)</f>
        <v>500</v>
      </c>
      <c r="Z85" s="33"/>
      <c r="AA85" s="31">
        <f>P85/N85</f>
        <v>1.1000000000000001</v>
      </c>
      <c r="AB85" s="35">
        <f t="shared" si="42"/>
        <v>0</v>
      </c>
      <c r="AC85" s="35">
        <f t="shared" si="43"/>
        <v>0</v>
      </c>
      <c r="AD85" s="35">
        <f t="shared" si="44"/>
        <v>0</v>
      </c>
    </row>
    <row r="86" spans="1:30" ht="65.25" customHeight="1">
      <c r="A86" s="309" t="s">
        <v>942</v>
      </c>
      <c r="B86" s="144"/>
      <c r="C86" s="270">
        <v>11383</v>
      </c>
      <c r="D86" s="240" t="s">
        <v>520</v>
      </c>
      <c r="E86" s="88"/>
      <c r="F86" s="61" t="s">
        <v>546</v>
      </c>
      <c r="G86" s="61" t="s">
        <v>548</v>
      </c>
      <c r="H86" s="62"/>
      <c r="I86" s="62">
        <v>3.4000000000000002E-2</v>
      </c>
      <c r="J86" s="55" t="s">
        <v>544</v>
      </c>
      <c r="K86" s="34"/>
      <c r="L86" s="285"/>
      <c r="M86" s="34"/>
      <c r="N86" s="57">
        <v>413</v>
      </c>
      <c r="O86" s="276">
        <f t="shared" si="45"/>
        <v>434</v>
      </c>
      <c r="P86" s="58">
        <v>446</v>
      </c>
      <c r="Q86" s="59">
        <v>594</v>
      </c>
      <c r="R86" s="30">
        <f>Q86/N86</f>
        <v>1.4382566585956416</v>
      </c>
      <c r="S86" s="232">
        <f>N86*1.6</f>
        <v>660.80000000000007</v>
      </c>
      <c r="T86" s="232">
        <f>N86*1.8</f>
        <v>743.4</v>
      </c>
      <c r="U86" s="232">
        <f>N86*2</f>
        <v>826</v>
      </c>
      <c r="V86" s="237">
        <f t="shared" si="46"/>
        <v>1.4382566585956416</v>
      </c>
      <c r="W86" s="46">
        <f>CEILING(N86*1.6,1)</f>
        <v>661</v>
      </c>
      <c r="X86" s="46">
        <f>CEILING(N86*1.7,1)</f>
        <v>703</v>
      </c>
      <c r="Y86" s="46">
        <f>CEILING(N86*2,1)</f>
        <v>826</v>
      </c>
      <c r="Z86" s="33"/>
      <c r="AA86" s="31">
        <f>P86/N86</f>
        <v>1.0799031476997578</v>
      </c>
      <c r="AB86" s="35">
        <f t="shared" si="42"/>
        <v>0</v>
      </c>
      <c r="AC86" s="35">
        <f t="shared" si="43"/>
        <v>0</v>
      </c>
      <c r="AD86" s="35">
        <f t="shared" si="44"/>
        <v>0</v>
      </c>
    </row>
    <row r="87" spans="1:30" ht="65.25" customHeight="1">
      <c r="A87" s="250" t="s">
        <v>803</v>
      </c>
      <c r="B87" s="144"/>
      <c r="C87" s="270">
        <v>11417</v>
      </c>
      <c r="D87" s="240" t="s">
        <v>521</v>
      </c>
      <c r="E87" s="88"/>
      <c r="F87" s="61" t="s">
        <v>547</v>
      </c>
      <c r="G87" s="61" t="s">
        <v>549</v>
      </c>
      <c r="H87" s="62"/>
      <c r="I87" s="62">
        <v>5.5E-2</v>
      </c>
      <c r="J87" s="55" t="s">
        <v>545</v>
      </c>
      <c r="K87" s="34"/>
      <c r="L87" s="285"/>
      <c r="M87" s="34"/>
      <c r="N87" s="57">
        <v>488</v>
      </c>
      <c r="O87" s="276">
        <f t="shared" si="45"/>
        <v>513</v>
      </c>
      <c r="P87" s="58">
        <v>537</v>
      </c>
      <c r="Q87" s="59">
        <v>630</v>
      </c>
      <c r="R87" s="30">
        <f t="shared" si="20"/>
        <v>1.290983606557377</v>
      </c>
      <c r="S87" s="232">
        <f t="shared" si="21"/>
        <v>780.80000000000007</v>
      </c>
      <c r="T87" s="232">
        <f t="shared" si="22"/>
        <v>878.4</v>
      </c>
      <c r="U87" s="232">
        <f t="shared" si="23"/>
        <v>976</v>
      </c>
      <c r="V87" s="237">
        <f t="shared" si="46"/>
        <v>1.290983606557377</v>
      </c>
      <c r="W87" s="46">
        <f t="shared" si="47"/>
        <v>781</v>
      </c>
      <c r="X87" s="46">
        <f t="shared" si="48"/>
        <v>830</v>
      </c>
      <c r="Y87" s="46">
        <f t="shared" si="49"/>
        <v>976</v>
      </c>
      <c r="Z87" s="33"/>
      <c r="AA87" s="31">
        <f t="shared" si="50"/>
        <v>1.1004098360655739</v>
      </c>
      <c r="AB87" s="35">
        <f t="shared" si="42"/>
        <v>0</v>
      </c>
      <c r="AC87" s="35">
        <f t="shared" si="43"/>
        <v>0</v>
      </c>
      <c r="AD87" s="35">
        <f t="shared" si="44"/>
        <v>0</v>
      </c>
    </row>
    <row r="88" spans="1:30" ht="79.5" customHeight="1">
      <c r="A88" s="321" t="s">
        <v>994</v>
      </c>
      <c r="B88" s="7"/>
      <c r="C88" s="270">
        <v>11480</v>
      </c>
      <c r="D88" s="245" t="s">
        <v>627</v>
      </c>
      <c r="E88" s="88"/>
      <c r="F88" s="89" t="s">
        <v>626</v>
      </c>
      <c r="G88" s="61" t="s">
        <v>628</v>
      </c>
      <c r="H88" s="62"/>
      <c r="I88" s="62"/>
      <c r="J88" s="55" t="s">
        <v>629</v>
      </c>
      <c r="K88" s="34"/>
      <c r="L88" s="285"/>
      <c r="M88" s="34"/>
      <c r="N88" s="57">
        <v>460</v>
      </c>
      <c r="O88" s="276">
        <f>CEILING(N88*1.05,1)</f>
        <v>483</v>
      </c>
      <c r="P88" s="58">
        <v>506</v>
      </c>
      <c r="Q88" s="59">
        <v>828</v>
      </c>
      <c r="R88" s="30">
        <f>Q88/N88</f>
        <v>1.8</v>
      </c>
      <c r="S88" s="232">
        <f>N88*1.6</f>
        <v>736</v>
      </c>
      <c r="T88" s="232">
        <f>N88*1.8</f>
        <v>828</v>
      </c>
      <c r="U88" s="232">
        <f>N88*2</f>
        <v>920</v>
      </c>
      <c r="V88" s="237">
        <f t="shared" si="46"/>
        <v>1.8</v>
      </c>
      <c r="W88" s="46">
        <f>CEILING(N88*1.6,1)</f>
        <v>736</v>
      </c>
      <c r="X88" s="46">
        <f>CEILING(N88*1.7,1)</f>
        <v>782</v>
      </c>
      <c r="Y88" s="46">
        <f>CEILING(N88*2,1)</f>
        <v>920</v>
      </c>
      <c r="Z88" s="33"/>
      <c r="AA88" s="31">
        <f>P88/N88</f>
        <v>1.1000000000000001</v>
      </c>
      <c r="AB88" s="35">
        <f>N88*L88</f>
        <v>0</v>
      </c>
      <c r="AC88" s="35">
        <f>L88*P88</f>
        <v>0</v>
      </c>
      <c r="AD88" s="35">
        <f>Q88*L88</f>
        <v>0</v>
      </c>
    </row>
    <row r="89" spans="1:30" ht="79.5" customHeight="1">
      <c r="A89" s="321" t="s">
        <v>988</v>
      </c>
      <c r="B89" s="7"/>
      <c r="C89" s="270">
        <v>8590</v>
      </c>
      <c r="D89" s="245" t="s">
        <v>838</v>
      </c>
      <c r="E89" s="88"/>
      <c r="F89" s="89" t="s">
        <v>839</v>
      </c>
      <c r="G89" s="61" t="s">
        <v>905</v>
      </c>
      <c r="H89" s="62"/>
      <c r="I89" s="62">
        <v>0.06</v>
      </c>
      <c r="J89" s="55" t="s">
        <v>629</v>
      </c>
      <c r="K89" s="55" t="s">
        <v>840</v>
      </c>
      <c r="L89" s="285"/>
      <c r="M89" s="34"/>
      <c r="N89" s="57">
        <v>270</v>
      </c>
      <c r="O89" s="276">
        <f>CEILING(N89*1.05,1)</f>
        <v>284</v>
      </c>
      <c r="P89" s="58">
        <v>297</v>
      </c>
      <c r="Q89" s="59">
        <v>486</v>
      </c>
      <c r="R89" s="30">
        <f>Q89/N89</f>
        <v>1.8</v>
      </c>
      <c r="S89" s="232">
        <f>N89*1.6</f>
        <v>432</v>
      </c>
      <c r="T89" s="232">
        <f>N89*1.8</f>
        <v>486</v>
      </c>
      <c r="U89" s="232">
        <f>N89*2</f>
        <v>540</v>
      </c>
      <c r="V89" s="237">
        <f t="shared" si="46"/>
        <v>1.8</v>
      </c>
      <c r="W89" s="46">
        <f>CEILING(N89*1.6,1)</f>
        <v>432</v>
      </c>
      <c r="X89" s="46">
        <f>CEILING(N89*1.7,1)</f>
        <v>459</v>
      </c>
      <c r="Y89" s="46">
        <f>CEILING(N89*2,1)</f>
        <v>540</v>
      </c>
      <c r="Z89" s="33"/>
      <c r="AA89" s="31">
        <f>P89/N89</f>
        <v>1.1000000000000001</v>
      </c>
      <c r="AB89" s="35">
        <f>N89*L89</f>
        <v>0</v>
      </c>
      <c r="AC89" s="35">
        <f>L89*P89</f>
        <v>0</v>
      </c>
      <c r="AD89" s="35">
        <f>Q89*L89</f>
        <v>0</v>
      </c>
    </row>
    <row r="90" spans="1:30" ht="79.5" customHeight="1">
      <c r="A90" s="311" t="s">
        <v>874</v>
      </c>
      <c r="B90" s="7"/>
      <c r="C90" s="270">
        <v>4654</v>
      </c>
      <c r="D90" s="245" t="s">
        <v>875</v>
      </c>
      <c r="E90" s="88"/>
      <c r="F90" s="89" t="s">
        <v>876</v>
      </c>
      <c r="G90" s="61"/>
      <c r="H90" s="62"/>
      <c r="I90" s="62"/>
      <c r="J90" s="55" t="s">
        <v>629</v>
      </c>
      <c r="K90" s="55"/>
      <c r="L90" s="285"/>
      <c r="M90" s="34"/>
      <c r="N90" s="57">
        <v>250</v>
      </c>
      <c r="O90" s="276">
        <f t="shared" si="45"/>
        <v>263</v>
      </c>
      <c r="P90" s="58">
        <f>N90*1.1</f>
        <v>275</v>
      </c>
      <c r="Q90" s="59">
        <v>500</v>
      </c>
      <c r="R90" s="30">
        <f t="shared" si="20"/>
        <v>2</v>
      </c>
      <c r="S90" s="232">
        <f t="shared" si="21"/>
        <v>400</v>
      </c>
      <c r="T90" s="232">
        <f t="shared" si="22"/>
        <v>450</v>
      </c>
      <c r="U90" s="232">
        <f t="shared" si="23"/>
        <v>500</v>
      </c>
      <c r="V90" s="237">
        <f t="shared" si="46"/>
        <v>2</v>
      </c>
      <c r="W90" s="46">
        <f t="shared" si="47"/>
        <v>400</v>
      </c>
      <c r="X90" s="46">
        <f t="shared" si="48"/>
        <v>425</v>
      </c>
      <c r="Y90" s="46">
        <f t="shared" si="49"/>
        <v>500</v>
      </c>
      <c r="Z90" s="33"/>
      <c r="AA90" s="31">
        <f t="shared" si="50"/>
        <v>1.1000000000000001</v>
      </c>
      <c r="AB90" s="35">
        <f t="shared" si="42"/>
        <v>0</v>
      </c>
      <c r="AC90" s="35">
        <f t="shared" si="43"/>
        <v>0</v>
      </c>
      <c r="AD90" s="35">
        <f t="shared" si="44"/>
        <v>0</v>
      </c>
    </row>
    <row r="91" spans="1:30" ht="79.5" customHeight="1">
      <c r="A91" s="321" t="s">
        <v>994</v>
      </c>
      <c r="B91" s="7"/>
      <c r="C91" s="173">
        <v>5621</v>
      </c>
      <c r="D91" s="168" t="s">
        <v>26</v>
      </c>
      <c r="E91" s="88"/>
      <c r="F91" s="89" t="s">
        <v>218</v>
      </c>
      <c r="G91" s="61" t="s">
        <v>61</v>
      </c>
      <c r="H91" s="62"/>
      <c r="I91" s="62"/>
      <c r="J91" s="55" t="s">
        <v>629</v>
      </c>
      <c r="K91" s="34"/>
      <c r="L91" s="285"/>
      <c r="M91" s="34"/>
      <c r="N91" s="57">
        <v>195</v>
      </c>
      <c r="O91" s="276">
        <f t="shared" si="45"/>
        <v>205</v>
      </c>
      <c r="P91" s="58">
        <v>215</v>
      </c>
      <c r="Q91" s="59">
        <v>351</v>
      </c>
      <c r="R91" s="30">
        <f t="shared" si="20"/>
        <v>1.8</v>
      </c>
      <c r="S91" s="232">
        <f t="shared" si="21"/>
        <v>312</v>
      </c>
      <c r="T91" s="232">
        <f t="shared" si="22"/>
        <v>351</v>
      </c>
      <c r="U91" s="232">
        <f t="shared" si="23"/>
        <v>390</v>
      </c>
      <c r="V91" s="237">
        <f t="shared" si="46"/>
        <v>1.8</v>
      </c>
      <c r="W91" s="46">
        <f t="shared" si="47"/>
        <v>312</v>
      </c>
      <c r="X91" s="46">
        <f t="shared" si="48"/>
        <v>332</v>
      </c>
      <c r="Y91" s="46">
        <f t="shared" si="49"/>
        <v>390</v>
      </c>
      <c r="Z91" s="33"/>
      <c r="AA91" s="31">
        <f t="shared" si="50"/>
        <v>1.1025641025641026</v>
      </c>
      <c r="AB91" s="35">
        <f t="shared" si="42"/>
        <v>0</v>
      </c>
      <c r="AC91" s="35">
        <f t="shared" si="43"/>
        <v>0</v>
      </c>
      <c r="AD91" s="35">
        <f t="shared" si="44"/>
        <v>0</v>
      </c>
    </row>
    <row r="92" spans="1:30" ht="67.5" customHeight="1">
      <c r="A92" s="311" t="s">
        <v>965</v>
      </c>
      <c r="B92" s="7"/>
      <c r="C92" s="173">
        <v>5345</v>
      </c>
      <c r="D92" s="168" t="s">
        <v>28</v>
      </c>
      <c r="E92" s="88"/>
      <c r="F92" s="89" t="s">
        <v>896</v>
      </c>
      <c r="G92" s="61" t="s">
        <v>367</v>
      </c>
      <c r="H92" s="62"/>
      <c r="I92" s="62"/>
      <c r="J92" s="55" t="s">
        <v>629</v>
      </c>
      <c r="K92" s="55" t="s">
        <v>895</v>
      </c>
      <c r="L92" s="285"/>
      <c r="M92" s="34"/>
      <c r="N92" s="57">
        <v>250</v>
      </c>
      <c r="O92" s="276">
        <f>CEILING(N92*1.05,1)</f>
        <v>263</v>
      </c>
      <c r="P92" s="58">
        <v>275</v>
      </c>
      <c r="Q92" s="59">
        <v>450</v>
      </c>
      <c r="R92" s="30">
        <f>Q92/N92</f>
        <v>1.8</v>
      </c>
      <c r="S92" s="232">
        <f>N92*1.6</f>
        <v>400</v>
      </c>
      <c r="T92" s="232">
        <f>N92*1.8</f>
        <v>450</v>
      </c>
      <c r="U92" s="232">
        <f>N92*2</f>
        <v>500</v>
      </c>
      <c r="V92" s="237">
        <f t="shared" si="46"/>
        <v>1.8</v>
      </c>
      <c r="W92" s="46">
        <f>CEILING(N92*1.6,1)</f>
        <v>400</v>
      </c>
      <c r="X92" s="46">
        <f>CEILING(N92*1.7,1)</f>
        <v>425</v>
      </c>
      <c r="Y92" s="46">
        <f>CEILING(N92*2,1)</f>
        <v>500</v>
      </c>
      <c r="Z92" s="33"/>
      <c r="AA92" s="31">
        <f>P92/N92</f>
        <v>1.1000000000000001</v>
      </c>
      <c r="AB92" s="35">
        <f>N92*L92</f>
        <v>0</v>
      </c>
      <c r="AC92" s="35">
        <f>L92*P92</f>
        <v>0</v>
      </c>
      <c r="AD92" s="35">
        <f>Q92*L92</f>
        <v>0</v>
      </c>
    </row>
    <row r="93" spans="1:30" ht="67.5" customHeight="1">
      <c r="A93" s="311" t="s">
        <v>967</v>
      </c>
      <c r="B93" s="7"/>
      <c r="C93" s="173">
        <v>5348</v>
      </c>
      <c r="D93" s="245" t="s">
        <v>881</v>
      </c>
      <c r="E93" s="88"/>
      <c r="F93" s="89" t="s">
        <v>883</v>
      </c>
      <c r="G93" s="61" t="s">
        <v>882</v>
      </c>
      <c r="H93" s="62"/>
      <c r="I93" s="62"/>
      <c r="J93" s="55" t="s">
        <v>629</v>
      </c>
      <c r="K93" s="34"/>
      <c r="L93" s="285"/>
      <c r="M93" s="34"/>
      <c r="N93" s="57">
        <v>160</v>
      </c>
      <c r="O93" s="276">
        <f t="shared" si="45"/>
        <v>168</v>
      </c>
      <c r="P93" s="58">
        <v>176</v>
      </c>
      <c r="Q93" s="59">
        <v>320</v>
      </c>
      <c r="R93" s="30">
        <f t="shared" si="20"/>
        <v>2</v>
      </c>
      <c r="S93" s="232">
        <f t="shared" si="21"/>
        <v>256</v>
      </c>
      <c r="T93" s="232">
        <f t="shared" si="22"/>
        <v>288</v>
      </c>
      <c r="U93" s="232">
        <f t="shared" si="23"/>
        <v>320</v>
      </c>
      <c r="V93" s="237">
        <f t="shared" si="46"/>
        <v>2</v>
      </c>
      <c r="W93" s="46">
        <f t="shared" si="47"/>
        <v>256</v>
      </c>
      <c r="X93" s="46">
        <f t="shared" si="48"/>
        <v>272</v>
      </c>
      <c r="Y93" s="46">
        <f t="shared" si="49"/>
        <v>320</v>
      </c>
      <c r="Z93" s="33"/>
      <c r="AA93" s="31">
        <f t="shared" si="50"/>
        <v>1.1000000000000001</v>
      </c>
      <c r="AB93" s="35">
        <f t="shared" si="42"/>
        <v>0</v>
      </c>
      <c r="AC93" s="35">
        <f t="shared" si="43"/>
        <v>0</v>
      </c>
      <c r="AD93" s="35">
        <f t="shared" si="44"/>
        <v>0</v>
      </c>
    </row>
    <row r="94" spans="1:30" ht="67.5" customHeight="1">
      <c r="A94" s="269" t="s">
        <v>804</v>
      </c>
      <c r="B94" s="7"/>
      <c r="C94" s="173">
        <v>5640</v>
      </c>
      <c r="D94" s="168" t="s">
        <v>29</v>
      </c>
      <c r="E94" s="69"/>
      <c r="F94" s="61" t="s">
        <v>219</v>
      </c>
      <c r="G94" s="61" t="s">
        <v>970</v>
      </c>
      <c r="H94" s="62"/>
      <c r="I94" s="62"/>
      <c r="J94" s="55" t="s">
        <v>629</v>
      </c>
      <c r="K94" s="34"/>
      <c r="L94" s="285"/>
      <c r="M94" s="34"/>
      <c r="N94" s="57">
        <v>145</v>
      </c>
      <c r="O94" s="276">
        <f>CEILING(N94*1.05,1)</f>
        <v>153</v>
      </c>
      <c r="P94" s="58">
        <v>160</v>
      </c>
      <c r="Q94" s="59">
        <v>290</v>
      </c>
      <c r="R94" s="30">
        <f>Q94/N94</f>
        <v>2</v>
      </c>
      <c r="S94" s="232">
        <f>N94*1.6</f>
        <v>232</v>
      </c>
      <c r="T94" s="232">
        <f>N94*1.8</f>
        <v>261</v>
      </c>
      <c r="U94" s="232">
        <f>N94*2</f>
        <v>290</v>
      </c>
      <c r="V94" s="237">
        <f t="shared" si="46"/>
        <v>2</v>
      </c>
      <c r="W94" s="46">
        <f>CEILING(N94*1.6,1)</f>
        <v>232</v>
      </c>
      <c r="X94" s="46">
        <f>CEILING(N94*1.7,1)</f>
        <v>247</v>
      </c>
      <c r="Y94" s="46">
        <f>CEILING(N94*2,1)</f>
        <v>290</v>
      </c>
      <c r="Z94" s="33"/>
      <c r="AA94" s="31">
        <f>P94/N94</f>
        <v>1.103448275862069</v>
      </c>
      <c r="AB94" s="35">
        <f>N94*L94</f>
        <v>0</v>
      </c>
      <c r="AC94" s="35">
        <f>L94*P94</f>
        <v>0</v>
      </c>
      <c r="AD94" s="35">
        <f>Q94*L94</f>
        <v>0</v>
      </c>
    </row>
    <row r="95" spans="1:30" ht="67.5" customHeight="1">
      <c r="A95" s="311" t="s">
        <v>924</v>
      </c>
      <c r="B95" s="7"/>
      <c r="C95" s="173">
        <v>5176</v>
      </c>
      <c r="D95" s="168" t="s">
        <v>925</v>
      </c>
      <c r="E95" s="69"/>
      <c r="F95" s="61" t="s">
        <v>219</v>
      </c>
      <c r="G95" s="61" t="s">
        <v>971</v>
      </c>
      <c r="H95" s="62"/>
      <c r="I95" s="62"/>
      <c r="J95" s="55" t="s">
        <v>629</v>
      </c>
      <c r="K95" s="34"/>
      <c r="L95" s="285"/>
      <c r="M95" s="34"/>
      <c r="N95" s="57">
        <v>145</v>
      </c>
      <c r="O95" s="276">
        <f t="shared" si="45"/>
        <v>153</v>
      </c>
      <c r="P95" s="58">
        <v>160</v>
      </c>
      <c r="Q95" s="59">
        <v>290</v>
      </c>
      <c r="R95" s="30">
        <f t="shared" si="20"/>
        <v>2</v>
      </c>
      <c r="S95" s="232">
        <f t="shared" si="21"/>
        <v>232</v>
      </c>
      <c r="T95" s="232">
        <f t="shared" si="22"/>
        <v>261</v>
      </c>
      <c r="U95" s="232">
        <f t="shared" si="23"/>
        <v>290</v>
      </c>
      <c r="V95" s="237">
        <f t="shared" si="46"/>
        <v>2</v>
      </c>
      <c r="W95" s="46">
        <f t="shared" si="47"/>
        <v>232</v>
      </c>
      <c r="X95" s="46">
        <f t="shared" si="48"/>
        <v>247</v>
      </c>
      <c r="Y95" s="46">
        <f t="shared" si="49"/>
        <v>290</v>
      </c>
      <c r="Z95" s="33"/>
      <c r="AA95" s="31">
        <f t="shared" si="50"/>
        <v>1.103448275862069</v>
      </c>
      <c r="AB95" s="35">
        <f t="shared" si="42"/>
        <v>0</v>
      </c>
      <c r="AC95" s="35">
        <f t="shared" si="43"/>
        <v>0</v>
      </c>
      <c r="AD95" s="35">
        <f t="shared" si="44"/>
        <v>0</v>
      </c>
    </row>
    <row r="96" spans="1:30" ht="15.75">
      <c r="A96" s="223"/>
      <c r="B96" s="141"/>
      <c r="C96" s="177"/>
      <c r="D96" s="164" t="s">
        <v>18</v>
      </c>
      <c r="E96" s="67"/>
      <c r="F96" s="67"/>
      <c r="G96" s="67"/>
      <c r="H96" s="62"/>
      <c r="I96" s="62"/>
      <c r="J96" s="79"/>
      <c r="K96" s="34"/>
      <c r="L96" s="285"/>
      <c r="M96" s="34"/>
      <c r="N96" s="57"/>
      <c r="O96" s="276"/>
      <c r="P96" s="58"/>
      <c r="Q96" s="59"/>
      <c r="R96" s="30" t="e">
        <f t="shared" si="20"/>
        <v>#DIV/0!</v>
      </c>
      <c r="S96" s="232">
        <f t="shared" si="21"/>
        <v>0</v>
      </c>
      <c r="T96" s="232">
        <f t="shared" si="22"/>
        <v>0</v>
      </c>
      <c r="U96" s="232">
        <f t="shared" si="23"/>
        <v>0</v>
      </c>
      <c r="V96" s="237"/>
      <c r="W96" s="46"/>
      <c r="X96" s="46"/>
      <c r="Y96" s="46"/>
      <c r="Z96" s="33"/>
      <c r="AA96" s="31"/>
      <c r="AB96" s="35">
        <f t="shared" si="42"/>
        <v>0</v>
      </c>
      <c r="AC96" s="35">
        <f t="shared" si="43"/>
        <v>0</v>
      </c>
      <c r="AD96" s="35">
        <f t="shared" si="44"/>
        <v>0</v>
      </c>
    </row>
    <row r="97" spans="1:30" ht="81" customHeight="1">
      <c r="A97" s="320" t="s">
        <v>1045</v>
      </c>
      <c r="B97" s="19"/>
      <c r="C97" s="183">
        <v>8147</v>
      </c>
      <c r="D97" s="168" t="s">
        <v>475</v>
      </c>
      <c r="E97" s="54"/>
      <c r="F97" s="55" t="s">
        <v>220</v>
      </c>
      <c r="G97" s="61" t="s">
        <v>449</v>
      </c>
      <c r="H97" s="62"/>
      <c r="I97" s="62">
        <v>0.35</v>
      </c>
      <c r="J97" s="55" t="s">
        <v>321</v>
      </c>
      <c r="K97" s="34"/>
      <c r="L97" s="285"/>
      <c r="M97" s="34"/>
      <c r="N97" s="57">
        <v>2360</v>
      </c>
      <c r="O97" s="276">
        <f t="shared" si="45"/>
        <v>2478</v>
      </c>
      <c r="P97" s="58">
        <v>2596</v>
      </c>
      <c r="Q97" s="59">
        <v>3776</v>
      </c>
      <c r="R97" s="30">
        <f>Q97/N97</f>
        <v>1.6</v>
      </c>
      <c r="S97" s="232">
        <f>N97*1.6</f>
        <v>3776</v>
      </c>
      <c r="T97" s="232">
        <f>N97*1.8</f>
        <v>4248</v>
      </c>
      <c r="U97" s="232">
        <f>N97*2</f>
        <v>4720</v>
      </c>
      <c r="V97" s="237">
        <f t="shared" ref="V97:V109" si="51">Q97/N97</f>
        <v>1.6</v>
      </c>
      <c r="W97" s="46">
        <f>CEILING(N97*1.6,1)</f>
        <v>3776</v>
      </c>
      <c r="X97" s="46">
        <f t="shared" si="48"/>
        <v>4012</v>
      </c>
      <c r="Y97" s="46">
        <f>CEILING(N97*2,1)</f>
        <v>4720</v>
      </c>
      <c r="Z97" s="33"/>
      <c r="AA97" s="31">
        <f t="shared" si="50"/>
        <v>1.1000000000000001</v>
      </c>
      <c r="AB97" s="35">
        <f t="shared" si="42"/>
        <v>0</v>
      </c>
      <c r="AC97" s="35">
        <f t="shared" si="43"/>
        <v>0</v>
      </c>
      <c r="AD97" s="35">
        <f t="shared" si="44"/>
        <v>0</v>
      </c>
    </row>
    <row r="98" spans="1:30" ht="76.5" customHeight="1">
      <c r="A98" s="312" t="s">
        <v>950</v>
      </c>
      <c r="B98" s="19"/>
      <c r="C98" s="183">
        <v>10841</v>
      </c>
      <c r="D98" s="245" t="s">
        <v>476</v>
      </c>
      <c r="E98" s="54"/>
      <c r="F98" s="82" t="s">
        <v>221</v>
      </c>
      <c r="G98" s="61" t="s">
        <v>301</v>
      </c>
      <c r="H98" s="62"/>
      <c r="I98" s="62">
        <v>0.26</v>
      </c>
      <c r="J98" s="55" t="s">
        <v>183</v>
      </c>
      <c r="K98" s="34"/>
      <c r="L98" s="285"/>
      <c r="M98" s="34"/>
      <c r="N98" s="57">
        <v>1490</v>
      </c>
      <c r="O98" s="276">
        <f t="shared" si="45"/>
        <v>1565</v>
      </c>
      <c r="P98" s="58">
        <v>1639</v>
      </c>
      <c r="Q98" s="59">
        <v>2533</v>
      </c>
      <c r="R98" s="30"/>
      <c r="S98" s="232"/>
      <c r="T98" s="232"/>
      <c r="U98" s="232"/>
      <c r="V98" s="237">
        <f t="shared" si="51"/>
        <v>1.7</v>
      </c>
      <c r="W98" s="46">
        <f>CEILING(N98*1.6,1)</f>
        <v>2384</v>
      </c>
      <c r="X98" s="46">
        <f t="shared" si="48"/>
        <v>2533</v>
      </c>
      <c r="Y98" s="46">
        <f>CEILING(N98*2,1)</f>
        <v>2980</v>
      </c>
      <c r="Z98" s="33"/>
      <c r="AA98" s="31">
        <f>P98/N98</f>
        <v>1.1000000000000001</v>
      </c>
      <c r="AB98" s="35">
        <f t="shared" si="42"/>
        <v>0</v>
      </c>
      <c r="AC98" s="35">
        <f t="shared" si="43"/>
        <v>0</v>
      </c>
      <c r="AD98" s="35">
        <f t="shared" si="44"/>
        <v>0</v>
      </c>
    </row>
    <row r="99" spans="1:30" ht="69" customHeight="1">
      <c r="A99" s="309" t="s">
        <v>930</v>
      </c>
      <c r="B99" s="19"/>
      <c r="C99" s="183">
        <v>10282</v>
      </c>
      <c r="D99" s="168" t="s">
        <v>477</v>
      </c>
      <c r="E99" s="54"/>
      <c r="F99" s="55" t="s">
        <v>222</v>
      </c>
      <c r="G99" s="61" t="s">
        <v>366</v>
      </c>
      <c r="H99" s="62"/>
      <c r="I99" s="62"/>
      <c r="J99" s="55" t="s">
        <v>43</v>
      </c>
      <c r="K99" s="34"/>
      <c r="L99" s="285"/>
      <c r="M99" s="34"/>
      <c r="N99" s="57">
        <v>1780</v>
      </c>
      <c r="O99" s="276">
        <f t="shared" si="45"/>
        <v>1869</v>
      </c>
      <c r="P99" s="58">
        <v>1958</v>
      </c>
      <c r="Q99" s="59">
        <v>3026</v>
      </c>
      <c r="R99" s="30">
        <f t="shared" si="20"/>
        <v>1.7</v>
      </c>
      <c r="S99" s="232">
        <f t="shared" si="21"/>
        <v>2848</v>
      </c>
      <c r="T99" s="232">
        <f t="shared" si="22"/>
        <v>3204</v>
      </c>
      <c r="U99" s="232">
        <f t="shared" si="23"/>
        <v>3560</v>
      </c>
      <c r="V99" s="237">
        <f t="shared" si="51"/>
        <v>1.7</v>
      </c>
      <c r="W99" s="46">
        <f t="shared" si="47"/>
        <v>2848</v>
      </c>
      <c r="X99" s="46">
        <f t="shared" si="48"/>
        <v>3026</v>
      </c>
      <c r="Y99" s="46">
        <f t="shared" si="49"/>
        <v>3560</v>
      </c>
      <c r="Z99" s="33"/>
      <c r="AA99" s="31">
        <f t="shared" si="50"/>
        <v>1.1000000000000001</v>
      </c>
      <c r="AB99" s="35">
        <f t="shared" si="42"/>
        <v>0</v>
      </c>
      <c r="AC99" s="35">
        <f t="shared" si="43"/>
        <v>0</v>
      </c>
      <c r="AD99" s="35">
        <f t="shared" si="44"/>
        <v>0</v>
      </c>
    </row>
    <row r="100" spans="1:30" ht="66" customHeight="1">
      <c r="A100" s="221"/>
      <c r="B100" s="19"/>
      <c r="C100" s="183">
        <v>9698</v>
      </c>
      <c r="D100" s="168" t="s">
        <v>478</v>
      </c>
      <c r="E100" s="54"/>
      <c r="F100" s="55" t="s">
        <v>223</v>
      </c>
      <c r="G100" s="55" t="s">
        <v>365</v>
      </c>
      <c r="H100" s="62"/>
      <c r="I100" s="62">
        <v>0.6</v>
      </c>
      <c r="J100" s="55" t="s">
        <v>43</v>
      </c>
      <c r="K100" s="34"/>
      <c r="L100" s="285"/>
      <c r="M100" s="34"/>
      <c r="N100" s="57">
        <v>1300</v>
      </c>
      <c r="O100" s="276">
        <f t="shared" si="45"/>
        <v>1365</v>
      </c>
      <c r="P100" s="58">
        <v>1430</v>
      </c>
      <c r="Q100" s="59">
        <v>2210</v>
      </c>
      <c r="R100" s="30">
        <f t="shared" si="20"/>
        <v>1.7</v>
      </c>
      <c r="S100" s="232">
        <f t="shared" si="21"/>
        <v>2080</v>
      </c>
      <c r="T100" s="232">
        <f t="shared" si="22"/>
        <v>2340</v>
      </c>
      <c r="U100" s="232">
        <f t="shared" si="23"/>
        <v>2600</v>
      </c>
      <c r="V100" s="237">
        <f t="shared" si="51"/>
        <v>1.7</v>
      </c>
      <c r="W100" s="46">
        <f t="shared" si="47"/>
        <v>2080</v>
      </c>
      <c r="X100" s="46">
        <f t="shared" si="48"/>
        <v>2210</v>
      </c>
      <c r="Y100" s="46">
        <f t="shared" si="49"/>
        <v>2600</v>
      </c>
      <c r="Z100" s="33"/>
      <c r="AA100" s="31">
        <f t="shared" si="50"/>
        <v>1.1000000000000001</v>
      </c>
      <c r="AB100" s="35">
        <f t="shared" si="42"/>
        <v>0</v>
      </c>
      <c r="AC100" s="35">
        <f t="shared" si="43"/>
        <v>0</v>
      </c>
      <c r="AD100" s="35">
        <f t="shared" si="44"/>
        <v>0</v>
      </c>
    </row>
    <row r="101" spans="1:30" ht="75.75" customHeight="1">
      <c r="A101" s="309" t="s">
        <v>874</v>
      </c>
      <c r="B101" s="19"/>
      <c r="C101" s="183">
        <v>10285</v>
      </c>
      <c r="D101" s="168" t="s">
        <v>479</v>
      </c>
      <c r="E101" s="54"/>
      <c r="F101" s="55" t="s">
        <v>224</v>
      </c>
      <c r="G101" s="55" t="s">
        <v>364</v>
      </c>
      <c r="H101" s="62"/>
      <c r="I101" s="62">
        <v>0.4</v>
      </c>
      <c r="J101" s="55" t="s">
        <v>43</v>
      </c>
      <c r="K101" s="34"/>
      <c r="L101" s="285"/>
      <c r="M101" s="34"/>
      <c r="N101" s="57">
        <v>1070</v>
      </c>
      <c r="O101" s="276">
        <f t="shared" si="45"/>
        <v>1124</v>
      </c>
      <c r="P101" s="58">
        <v>1177</v>
      </c>
      <c r="Q101" s="59">
        <v>1819</v>
      </c>
      <c r="R101" s="30">
        <f t="shared" si="20"/>
        <v>1.7</v>
      </c>
      <c r="S101" s="232">
        <f t="shared" si="21"/>
        <v>1712</v>
      </c>
      <c r="T101" s="232">
        <f t="shared" si="22"/>
        <v>1926</v>
      </c>
      <c r="U101" s="232">
        <f t="shared" si="23"/>
        <v>2140</v>
      </c>
      <c r="V101" s="237">
        <f t="shared" si="51"/>
        <v>1.7</v>
      </c>
      <c r="W101" s="46">
        <f t="shared" si="47"/>
        <v>1712</v>
      </c>
      <c r="X101" s="46">
        <f t="shared" si="48"/>
        <v>1819</v>
      </c>
      <c r="Y101" s="46">
        <f t="shared" si="49"/>
        <v>2140</v>
      </c>
      <c r="Z101" s="33"/>
      <c r="AA101" s="31">
        <f t="shared" si="50"/>
        <v>1.1000000000000001</v>
      </c>
      <c r="AB101" s="35">
        <f t="shared" si="42"/>
        <v>0</v>
      </c>
      <c r="AC101" s="35">
        <f t="shared" si="43"/>
        <v>0</v>
      </c>
      <c r="AD101" s="35">
        <f t="shared" si="44"/>
        <v>0</v>
      </c>
    </row>
    <row r="102" spans="1:30" ht="86.25" customHeight="1">
      <c r="A102" s="347" t="s">
        <v>1028</v>
      </c>
      <c r="B102" s="19"/>
      <c r="C102" s="183">
        <v>7724</v>
      </c>
      <c r="D102" s="168" t="s">
        <v>480</v>
      </c>
      <c r="E102" s="54"/>
      <c r="F102" s="55" t="s">
        <v>448</v>
      </c>
      <c r="G102" s="55" t="s">
        <v>363</v>
      </c>
      <c r="H102" s="62"/>
      <c r="I102" s="62">
        <v>0.16</v>
      </c>
      <c r="J102" s="55" t="s">
        <v>43</v>
      </c>
      <c r="K102" s="34"/>
      <c r="L102" s="285"/>
      <c r="M102" s="34"/>
      <c r="N102" s="57">
        <v>1110</v>
      </c>
      <c r="O102" s="276">
        <f t="shared" si="45"/>
        <v>1166</v>
      </c>
      <c r="P102" s="58">
        <v>1221</v>
      </c>
      <c r="Q102" s="59">
        <v>1776</v>
      </c>
      <c r="R102" s="30">
        <f t="shared" si="20"/>
        <v>1.6</v>
      </c>
      <c r="S102" s="232">
        <f t="shared" si="21"/>
        <v>1776</v>
      </c>
      <c r="T102" s="232">
        <f t="shared" si="22"/>
        <v>1998</v>
      </c>
      <c r="U102" s="232">
        <f t="shared" si="23"/>
        <v>2220</v>
      </c>
      <c r="V102" s="237">
        <f t="shared" si="51"/>
        <v>1.6</v>
      </c>
      <c r="W102" s="46">
        <f t="shared" si="47"/>
        <v>1776</v>
      </c>
      <c r="X102" s="46">
        <f t="shared" si="48"/>
        <v>1887</v>
      </c>
      <c r="Y102" s="46">
        <f t="shared" si="49"/>
        <v>2220</v>
      </c>
      <c r="Z102" s="33"/>
      <c r="AA102" s="31">
        <f t="shared" si="50"/>
        <v>1.1000000000000001</v>
      </c>
      <c r="AB102" s="35">
        <f t="shared" si="42"/>
        <v>0</v>
      </c>
      <c r="AC102" s="35">
        <f t="shared" si="43"/>
        <v>0</v>
      </c>
      <c r="AD102" s="35">
        <f t="shared" si="44"/>
        <v>0</v>
      </c>
    </row>
    <row r="103" spans="1:30" ht="63" customHeight="1">
      <c r="A103" s="320" t="s">
        <v>1056</v>
      </c>
      <c r="B103" s="19"/>
      <c r="C103" s="183">
        <v>119</v>
      </c>
      <c r="D103" s="168" t="s">
        <v>481</v>
      </c>
      <c r="E103" s="54"/>
      <c r="F103" s="55" t="s">
        <v>225</v>
      </c>
      <c r="G103" s="55" t="s">
        <v>362</v>
      </c>
      <c r="H103" s="62"/>
      <c r="I103" s="62">
        <v>0.8</v>
      </c>
      <c r="J103" s="55" t="s">
        <v>321</v>
      </c>
      <c r="K103" s="34"/>
      <c r="L103" s="285"/>
      <c r="M103" s="34"/>
      <c r="N103" s="57">
        <v>3850</v>
      </c>
      <c r="O103" s="276">
        <f>CEILING(N103*1.05,1)</f>
        <v>4043</v>
      </c>
      <c r="P103" s="58">
        <v>4235</v>
      </c>
      <c r="Q103" s="59">
        <v>6545</v>
      </c>
      <c r="R103" s="30">
        <f>Q103/N103</f>
        <v>1.7</v>
      </c>
      <c r="S103" s="232">
        <f>N103*1.6</f>
        <v>6160</v>
      </c>
      <c r="T103" s="232">
        <f>N103*1.8</f>
        <v>6930</v>
      </c>
      <c r="U103" s="232">
        <f>N103*2</f>
        <v>7700</v>
      </c>
      <c r="V103" s="237">
        <f t="shared" si="51"/>
        <v>1.7</v>
      </c>
      <c r="W103" s="46">
        <f>CEILING(N103*1.6,1)</f>
        <v>6160</v>
      </c>
      <c r="X103" s="46">
        <f>CEILING(N103*1.7,1)</f>
        <v>6545</v>
      </c>
      <c r="Y103" s="46">
        <f>CEILING(N103*2,1)</f>
        <v>7700</v>
      </c>
      <c r="Z103" s="33"/>
      <c r="AA103" s="31">
        <f>P103/N103</f>
        <v>1.1000000000000001</v>
      </c>
      <c r="AB103" s="35">
        <f>N103*L103</f>
        <v>0</v>
      </c>
      <c r="AC103" s="35">
        <f>L103*P103</f>
        <v>0</v>
      </c>
      <c r="AD103" s="35">
        <f>Q103*L103</f>
        <v>0</v>
      </c>
    </row>
    <row r="104" spans="1:30" ht="63" customHeight="1">
      <c r="A104" s="309" t="s">
        <v>924</v>
      </c>
      <c r="B104" s="19"/>
      <c r="C104" s="183">
        <v>120</v>
      </c>
      <c r="D104" s="245" t="s">
        <v>923</v>
      </c>
      <c r="E104" s="54"/>
      <c r="F104" s="55" t="s">
        <v>225</v>
      </c>
      <c r="G104" s="55" t="s">
        <v>362</v>
      </c>
      <c r="H104" s="62"/>
      <c r="I104" s="62">
        <v>1.085</v>
      </c>
      <c r="J104" s="55" t="s">
        <v>43</v>
      </c>
      <c r="K104" s="34"/>
      <c r="L104" s="285"/>
      <c r="M104" s="34"/>
      <c r="N104" s="57">
        <v>3125</v>
      </c>
      <c r="O104" s="276">
        <f t="shared" si="45"/>
        <v>3282</v>
      </c>
      <c r="P104" s="58">
        <v>3375</v>
      </c>
      <c r="Q104" s="59">
        <v>4522</v>
      </c>
      <c r="R104" s="30">
        <f t="shared" si="20"/>
        <v>1.4470400000000001</v>
      </c>
      <c r="S104" s="232">
        <f t="shared" si="21"/>
        <v>5000</v>
      </c>
      <c r="T104" s="232">
        <f t="shared" si="22"/>
        <v>5625</v>
      </c>
      <c r="U104" s="232">
        <f t="shared" si="23"/>
        <v>6250</v>
      </c>
      <c r="V104" s="237">
        <f t="shared" si="51"/>
        <v>1.4470400000000001</v>
      </c>
      <c r="W104" s="46">
        <f t="shared" si="47"/>
        <v>5000</v>
      </c>
      <c r="X104" s="46">
        <f t="shared" si="48"/>
        <v>5313</v>
      </c>
      <c r="Y104" s="46">
        <f t="shared" si="49"/>
        <v>6250</v>
      </c>
      <c r="Z104" s="33"/>
      <c r="AA104" s="31">
        <f t="shared" si="50"/>
        <v>1.08</v>
      </c>
      <c r="AB104" s="35">
        <f t="shared" si="42"/>
        <v>0</v>
      </c>
      <c r="AC104" s="35">
        <f t="shared" si="43"/>
        <v>0</v>
      </c>
      <c r="AD104" s="35">
        <f t="shared" si="44"/>
        <v>0</v>
      </c>
    </row>
    <row r="105" spans="1:30" ht="73.5" customHeight="1">
      <c r="A105" s="225"/>
      <c r="B105" s="19"/>
      <c r="C105" s="183">
        <v>5413</v>
      </c>
      <c r="D105" s="168" t="s">
        <v>482</v>
      </c>
      <c r="E105" s="54"/>
      <c r="F105" s="314" t="s">
        <v>226</v>
      </c>
      <c r="G105" s="55" t="s">
        <v>361</v>
      </c>
      <c r="H105" s="62"/>
      <c r="I105" s="62">
        <v>0.45</v>
      </c>
      <c r="J105" s="55" t="s">
        <v>8</v>
      </c>
      <c r="K105" s="34"/>
      <c r="L105" s="285"/>
      <c r="M105" s="34"/>
      <c r="N105" s="57">
        <v>1000</v>
      </c>
      <c r="O105" s="276">
        <f t="shared" si="45"/>
        <v>1050</v>
      </c>
      <c r="P105" s="58">
        <v>1103</v>
      </c>
      <c r="Q105" s="59">
        <v>1600</v>
      </c>
      <c r="R105" s="30">
        <f t="shared" si="20"/>
        <v>1.6</v>
      </c>
      <c r="S105" s="232">
        <f t="shared" si="21"/>
        <v>1600</v>
      </c>
      <c r="T105" s="232">
        <f t="shared" si="22"/>
        <v>1800</v>
      </c>
      <c r="U105" s="232">
        <f t="shared" si="23"/>
        <v>2000</v>
      </c>
      <c r="V105" s="237">
        <f t="shared" si="51"/>
        <v>1.6</v>
      </c>
      <c r="W105" s="46">
        <f t="shared" si="47"/>
        <v>1600</v>
      </c>
      <c r="X105" s="46">
        <f t="shared" si="48"/>
        <v>1700</v>
      </c>
      <c r="Y105" s="46">
        <f t="shared" si="49"/>
        <v>2000</v>
      </c>
      <c r="Z105" s="33"/>
      <c r="AA105" s="31">
        <f t="shared" si="50"/>
        <v>1.103</v>
      </c>
      <c r="AB105" s="35">
        <f t="shared" si="42"/>
        <v>0</v>
      </c>
      <c r="AC105" s="35">
        <f t="shared" si="43"/>
        <v>0</v>
      </c>
      <c r="AD105" s="35">
        <f t="shared" si="44"/>
        <v>0</v>
      </c>
    </row>
    <row r="106" spans="1:30" ht="62.25" customHeight="1">
      <c r="A106" s="320" t="s">
        <v>994</v>
      </c>
      <c r="B106" s="19"/>
      <c r="C106" s="183">
        <v>7616</v>
      </c>
      <c r="D106" s="168" t="s">
        <v>311</v>
      </c>
      <c r="E106" s="54"/>
      <c r="F106" s="55" t="s">
        <v>312</v>
      </c>
      <c r="G106" s="55" t="s">
        <v>360</v>
      </c>
      <c r="H106" s="62"/>
      <c r="I106" s="62">
        <v>0.28000000000000003</v>
      </c>
      <c r="J106" s="55" t="s">
        <v>912</v>
      </c>
      <c r="K106" s="34"/>
      <c r="L106" s="285"/>
      <c r="M106" s="34"/>
      <c r="N106" s="57">
        <v>1260</v>
      </c>
      <c r="O106" s="276">
        <f t="shared" si="45"/>
        <v>1323</v>
      </c>
      <c r="P106" s="58">
        <v>1386</v>
      </c>
      <c r="Q106" s="59">
        <v>2016</v>
      </c>
      <c r="R106" s="30">
        <f t="shared" si="20"/>
        <v>1.6</v>
      </c>
      <c r="S106" s="232">
        <f t="shared" si="21"/>
        <v>2016</v>
      </c>
      <c r="T106" s="232">
        <f t="shared" si="22"/>
        <v>2268</v>
      </c>
      <c r="U106" s="232">
        <f t="shared" si="23"/>
        <v>2520</v>
      </c>
      <c r="V106" s="237">
        <f t="shared" si="51"/>
        <v>1.6</v>
      </c>
      <c r="W106" s="46">
        <f t="shared" si="47"/>
        <v>2016</v>
      </c>
      <c r="X106" s="46">
        <f t="shared" si="48"/>
        <v>2142</v>
      </c>
      <c r="Y106" s="46">
        <f t="shared" si="49"/>
        <v>2520</v>
      </c>
      <c r="Z106" s="33"/>
      <c r="AA106" s="31">
        <f t="shared" si="50"/>
        <v>1.1000000000000001</v>
      </c>
      <c r="AB106" s="35">
        <f t="shared" si="42"/>
        <v>0</v>
      </c>
      <c r="AC106" s="35">
        <f t="shared" si="43"/>
        <v>0</v>
      </c>
      <c r="AD106" s="35">
        <f t="shared" si="44"/>
        <v>0</v>
      </c>
    </row>
    <row r="107" spans="1:30" ht="63" customHeight="1">
      <c r="A107" s="250" t="s">
        <v>694</v>
      </c>
      <c r="B107" s="19"/>
      <c r="C107" s="183">
        <v>5364</v>
      </c>
      <c r="D107" s="168" t="s">
        <v>483</v>
      </c>
      <c r="E107" s="54"/>
      <c r="F107" s="55" t="s">
        <v>413</v>
      </c>
      <c r="G107" s="55" t="s">
        <v>359</v>
      </c>
      <c r="H107" s="62"/>
      <c r="I107" s="62">
        <v>0.45</v>
      </c>
      <c r="J107" s="55" t="s">
        <v>43</v>
      </c>
      <c r="K107" s="34"/>
      <c r="L107" s="285"/>
      <c r="M107" s="34"/>
      <c r="N107" s="57">
        <v>1250</v>
      </c>
      <c r="O107" s="276">
        <f t="shared" si="45"/>
        <v>1313</v>
      </c>
      <c r="P107" s="58">
        <v>1375</v>
      </c>
      <c r="Q107" s="59">
        <v>2125</v>
      </c>
      <c r="R107" s="30">
        <f t="shared" si="20"/>
        <v>1.7</v>
      </c>
      <c r="S107" s="232">
        <f t="shared" si="21"/>
        <v>2000</v>
      </c>
      <c r="T107" s="232">
        <f t="shared" si="22"/>
        <v>2250</v>
      </c>
      <c r="U107" s="232">
        <f t="shared" si="23"/>
        <v>2500</v>
      </c>
      <c r="V107" s="237">
        <f t="shared" si="51"/>
        <v>1.7</v>
      </c>
      <c r="W107" s="46">
        <f t="shared" si="47"/>
        <v>2000</v>
      </c>
      <c r="X107" s="46">
        <f t="shared" si="48"/>
        <v>2125</v>
      </c>
      <c r="Y107" s="46">
        <f t="shared" si="49"/>
        <v>2500</v>
      </c>
      <c r="Z107" s="33"/>
      <c r="AA107" s="31">
        <f t="shared" si="50"/>
        <v>1.1000000000000001</v>
      </c>
      <c r="AB107" s="35">
        <f t="shared" si="42"/>
        <v>0</v>
      </c>
      <c r="AC107" s="35">
        <f t="shared" si="43"/>
        <v>0</v>
      </c>
      <c r="AD107" s="35">
        <f t="shared" si="44"/>
        <v>0</v>
      </c>
    </row>
    <row r="108" spans="1:30" ht="60.75" customHeight="1">
      <c r="A108" s="222"/>
      <c r="B108" s="19"/>
      <c r="C108" s="183">
        <v>7225</v>
      </c>
      <c r="D108" s="168" t="s">
        <v>484</v>
      </c>
      <c r="E108" s="54"/>
      <c r="F108" s="55" t="s">
        <v>414</v>
      </c>
      <c r="G108" s="55" t="s">
        <v>358</v>
      </c>
      <c r="H108" s="62"/>
      <c r="I108" s="62">
        <v>0.45</v>
      </c>
      <c r="J108" s="55" t="s">
        <v>321</v>
      </c>
      <c r="K108" s="34"/>
      <c r="L108" s="285"/>
      <c r="M108" s="34"/>
      <c r="N108" s="57">
        <v>950</v>
      </c>
      <c r="O108" s="276">
        <f t="shared" si="45"/>
        <v>998</v>
      </c>
      <c r="P108" s="58">
        <v>1045</v>
      </c>
      <c r="Q108" s="59">
        <v>1638</v>
      </c>
      <c r="R108" s="30">
        <f t="shared" si="20"/>
        <v>1.7242105263157894</v>
      </c>
      <c r="S108" s="232">
        <f t="shared" si="21"/>
        <v>1520</v>
      </c>
      <c r="T108" s="232">
        <f t="shared" si="22"/>
        <v>1710</v>
      </c>
      <c r="U108" s="232">
        <f t="shared" si="23"/>
        <v>1900</v>
      </c>
      <c r="V108" s="237">
        <f t="shared" si="51"/>
        <v>1.7242105263157894</v>
      </c>
      <c r="W108" s="46">
        <f t="shared" si="47"/>
        <v>1520</v>
      </c>
      <c r="X108" s="46">
        <f t="shared" si="48"/>
        <v>1615</v>
      </c>
      <c r="Y108" s="46">
        <f t="shared" si="49"/>
        <v>1900</v>
      </c>
      <c r="Z108" s="33"/>
      <c r="AA108" s="31">
        <f t="shared" si="50"/>
        <v>1.1000000000000001</v>
      </c>
      <c r="AB108" s="35">
        <f t="shared" si="42"/>
        <v>0</v>
      </c>
      <c r="AC108" s="35">
        <f t="shared" si="43"/>
        <v>0</v>
      </c>
      <c r="AD108" s="35">
        <f t="shared" si="44"/>
        <v>0</v>
      </c>
    </row>
    <row r="109" spans="1:30" ht="54" customHeight="1">
      <c r="A109" s="250" t="s">
        <v>694</v>
      </c>
      <c r="B109" s="19"/>
      <c r="C109" s="183">
        <v>6401</v>
      </c>
      <c r="D109" s="168" t="s">
        <v>485</v>
      </c>
      <c r="E109" s="54"/>
      <c r="F109" s="314" t="s">
        <v>227</v>
      </c>
      <c r="G109" s="55" t="s">
        <v>357</v>
      </c>
      <c r="H109" s="62"/>
      <c r="I109" s="62">
        <v>0.7</v>
      </c>
      <c r="J109" s="55" t="s">
        <v>321</v>
      </c>
      <c r="K109" s="34"/>
      <c r="L109" s="285"/>
      <c r="M109" s="34"/>
      <c r="N109" s="57">
        <v>2160</v>
      </c>
      <c r="O109" s="276">
        <f t="shared" si="45"/>
        <v>2268</v>
      </c>
      <c r="P109" s="58">
        <v>2376</v>
      </c>
      <c r="Q109" s="59">
        <v>3672</v>
      </c>
      <c r="R109" s="30">
        <f t="shared" si="20"/>
        <v>1.7</v>
      </c>
      <c r="S109" s="232">
        <f t="shared" si="21"/>
        <v>3456</v>
      </c>
      <c r="T109" s="232">
        <f t="shared" si="22"/>
        <v>3888</v>
      </c>
      <c r="U109" s="232">
        <f t="shared" si="23"/>
        <v>4320</v>
      </c>
      <c r="V109" s="237">
        <f t="shared" si="51"/>
        <v>1.7</v>
      </c>
      <c r="W109" s="46">
        <f t="shared" si="47"/>
        <v>3456</v>
      </c>
      <c r="X109" s="46">
        <f t="shared" si="48"/>
        <v>3672</v>
      </c>
      <c r="Y109" s="46">
        <f t="shared" si="49"/>
        <v>4320</v>
      </c>
      <c r="Z109" s="33"/>
      <c r="AA109" s="31">
        <f t="shared" si="50"/>
        <v>1.1000000000000001</v>
      </c>
      <c r="AB109" s="35">
        <f t="shared" si="42"/>
        <v>0</v>
      </c>
      <c r="AC109" s="35">
        <f t="shared" si="43"/>
        <v>0</v>
      </c>
      <c r="AD109" s="35">
        <f t="shared" si="44"/>
        <v>0</v>
      </c>
    </row>
    <row r="110" spans="1:30" ht="55.5" customHeight="1" thickBot="1">
      <c r="A110" s="221"/>
      <c r="B110" s="19"/>
      <c r="C110" s="185">
        <v>11079</v>
      </c>
      <c r="D110" s="168" t="s">
        <v>486</v>
      </c>
      <c r="E110" s="54"/>
      <c r="F110" s="55" t="s">
        <v>415</v>
      </c>
      <c r="G110" s="55" t="s">
        <v>357</v>
      </c>
      <c r="H110" s="62"/>
      <c r="I110" s="62">
        <v>0.9</v>
      </c>
      <c r="J110" s="55" t="s">
        <v>320</v>
      </c>
      <c r="K110" s="34"/>
      <c r="L110" s="285"/>
      <c r="M110" s="34"/>
      <c r="N110" s="57"/>
      <c r="O110" s="276">
        <f t="shared" si="45"/>
        <v>0</v>
      </c>
      <c r="P110" s="58"/>
      <c r="Q110" s="59"/>
      <c r="R110" s="30" t="e">
        <f t="shared" si="20"/>
        <v>#DIV/0!</v>
      </c>
      <c r="S110" s="232">
        <f t="shared" si="21"/>
        <v>0</v>
      </c>
      <c r="T110" s="232">
        <f t="shared" si="22"/>
        <v>0</v>
      </c>
      <c r="U110" s="232">
        <f t="shared" si="23"/>
        <v>0</v>
      </c>
      <c r="V110" s="237"/>
      <c r="W110" s="46">
        <f t="shared" si="47"/>
        <v>0</v>
      </c>
      <c r="X110" s="46">
        <f t="shared" si="48"/>
        <v>0</v>
      </c>
      <c r="Y110" s="46">
        <f t="shared" si="49"/>
        <v>0</v>
      </c>
      <c r="Z110" s="33"/>
      <c r="AA110" s="31" t="e">
        <f t="shared" si="50"/>
        <v>#DIV/0!</v>
      </c>
      <c r="AB110" s="35">
        <f t="shared" ref="AB110:AB151" si="52">N110*L110</f>
        <v>0</v>
      </c>
      <c r="AC110" s="35">
        <f t="shared" ref="AC110:AC151" si="53">L110*P110</f>
        <v>0</v>
      </c>
      <c r="AD110" s="35">
        <f t="shared" ref="AD110:AD151" si="54">Q110*L110</f>
        <v>0</v>
      </c>
    </row>
    <row r="111" spans="1:30" ht="16.5" thickBot="1">
      <c r="A111" s="223"/>
      <c r="B111" s="148"/>
      <c r="C111" s="187"/>
      <c r="D111" s="166" t="s">
        <v>9</v>
      </c>
      <c r="E111" s="91"/>
      <c r="F111" s="91"/>
      <c r="G111" s="91"/>
      <c r="H111" s="62"/>
      <c r="I111" s="62"/>
      <c r="J111" s="92"/>
      <c r="K111" s="34"/>
      <c r="L111" s="285"/>
      <c r="M111" s="34"/>
      <c r="N111" s="57"/>
      <c r="O111" s="276"/>
      <c r="P111" s="58"/>
      <c r="Q111" s="59"/>
      <c r="R111" s="30" t="e">
        <f t="shared" si="20"/>
        <v>#DIV/0!</v>
      </c>
      <c r="S111" s="232">
        <f t="shared" si="21"/>
        <v>0</v>
      </c>
      <c r="T111" s="232">
        <f t="shared" si="22"/>
        <v>0</v>
      </c>
      <c r="U111" s="232">
        <f t="shared" si="23"/>
        <v>0</v>
      </c>
      <c r="V111" s="237"/>
      <c r="W111" s="46"/>
      <c r="X111" s="46">
        <f t="shared" si="48"/>
        <v>0</v>
      </c>
      <c r="Y111" s="46"/>
      <c r="Z111" s="33"/>
      <c r="AA111" s="31"/>
      <c r="AB111" s="35"/>
      <c r="AC111" s="35">
        <f t="shared" si="53"/>
        <v>0</v>
      </c>
      <c r="AD111" s="35">
        <f t="shared" si="54"/>
        <v>0</v>
      </c>
    </row>
    <row r="112" spans="1:30" ht="70.5" customHeight="1">
      <c r="A112" s="310" t="s">
        <v>902</v>
      </c>
      <c r="B112" s="142"/>
      <c r="C112" s="176">
        <v>140</v>
      </c>
      <c r="D112" s="168" t="s">
        <v>81</v>
      </c>
      <c r="E112" s="68"/>
      <c r="F112" s="93" t="s">
        <v>228</v>
      </c>
      <c r="G112" s="55" t="s">
        <v>356</v>
      </c>
      <c r="H112" s="62"/>
      <c r="I112" s="62">
        <v>0.11</v>
      </c>
      <c r="J112" s="218" t="s">
        <v>10</v>
      </c>
      <c r="K112" s="34"/>
      <c r="L112" s="285"/>
      <c r="M112" s="34"/>
      <c r="N112" s="57">
        <v>490</v>
      </c>
      <c r="O112" s="276">
        <f t="shared" si="45"/>
        <v>515</v>
      </c>
      <c r="P112" s="58">
        <v>539</v>
      </c>
      <c r="Q112" s="59">
        <v>833</v>
      </c>
      <c r="R112" s="30">
        <f t="shared" si="20"/>
        <v>1.7</v>
      </c>
      <c r="S112" s="232">
        <f t="shared" si="21"/>
        <v>784</v>
      </c>
      <c r="T112" s="232">
        <f t="shared" si="22"/>
        <v>882</v>
      </c>
      <c r="U112" s="232">
        <f t="shared" si="23"/>
        <v>980</v>
      </c>
      <c r="V112" s="237">
        <f t="shared" ref="V112:V128" si="55">Q112/N112</f>
        <v>1.7</v>
      </c>
      <c r="W112" s="46">
        <f t="shared" si="47"/>
        <v>784</v>
      </c>
      <c r="X112" s="46">
        <f t="shared" si="48"/>
        <v>833</v>
      </c>
      <c r="Y112" s="46">
        <f t="shared" si="49"/>
        <v>980</v>
      </c>
      <c r="Z112" s="33"/>
      <c r="AA112" s="31">
        <f t="shared" si="50"/>
        <v>1.1000000000000001</v>
      </c>
      <c r="AB112" s="35">
        <f t="shared" si="52"/>
        <v>0</v>
      </c>
      <c r="AC112" s="35">
        <f t="shared" si="53"/>
        <v>0</v>
      </c>
      <c r="AD112" s="35">
        <f t="shared" si="54"/>
        <v>0</v>
      </c>
    </row>
    <row r="113" spans="1:30" ht="68.25" customHeight="1">
      <c r="A113" s="310" t="s">
        <v>964</v>
      </c>
      <c r="B113" s="19"/>
      <c r="C113" s="183">
        <v>141</v>
      </c>
      <c r="D113" s="168" t="s">
        <v>82</v>
      </c>
      <c r="E113" s="69"/>
      <c r="F113" s="61" t="s">
        <v>228</v>
      </c>
      <c r="G113" s="55" t="s">
        <v>355</v>
      </c>
      <c r="H113" s="62"/>
      <c r="I113" s="62">
        <v>0.18</v>
      </c>
      <c r="J113" s="218" t="s">
        <v>10</v>
      </c>
      <c r="K113" s="34"/>
      <c r="L113" s="285"/>
      <c r="M113" s="34"/>
      <c r="N113" s="57">
        <v>760</v>
      </c>
      <c r="O113" s="276">
        <f t="shared" si="45"/>
        <v>798</v>
      </c>
      <c r="P113" s="58">
        <v>836</v>
      </c>
      <c r="Q113" s="59">
        <v>1292</v>
      </c>
      <c r="R113" s="30">
        <f t="shared" si="20"/>
        <v>1.7</v>
      </c>
      <c r="S113" s="232">
        <f t="shared" si="21"/>
        <v>1216</v>
      </c>
      <c r="T113" s="232">
        <f t="shared" si="22"/>
        <v>1368</v>
      </c>
      <c r="U113" s="232">
        <f t="shared" si="23"/>
        <v>1520</v>
      </c>
      <c r="V113" s="237">
        <f t="shared" si="55"/>
        <v>1.7</v>
      </c>
      <c r="W113" s="46">
        <f t="shared" si="47"/>
        <v>1216</v>
      </c>
      <c r="X113" s="46">
        <f t="shared" si="48"/>
        <v>1292</v>
      </c>
      <c r="Y113" s="46">
        <f t="shared" si="49"/>
        <v>1520</v>
      </c>
      <c r="Z113" s="33"/>
      <c r="AA113" s="31">
        <f t="shared" si="50"/>
        <v>1.1000000000000001</v>
      </c>
      <c r="AB113" s="35">
        <f t="shared" si="52"/>
        <v>0</v>
      </c>
      <c r="AC113" s="35">
        <f t="shared" si="53"/>
        <v>0</v>
      </c>
      <c r="AD113" s="35">
        <f t="shared" si="54"/>
        <v>0</v>
      </c>
    </row>
    <row r="114" spans="1:30" ht="66" customHeight="1">
      <c r="A114" s="310" t="s">
        <v>964</v>
      </c>
      <c r="B114" s="19"/>
      <c r="C114" s="183">
        <v>142</v>
      </c>
      <c r="D114" s="168" t="s">
        <v>83</v>
      </c>
      <c r="E114" s="69"/>
      <c r="F114" s="61" t="s">
        <v>228</v>
      </c>
      <c r="G114" s="55" t="s">
        <v>354</v>
      </c>
      <c r="H114" s="62"/>
      <c r="I114" s="62">
        <v>0.2</v>
      </c>
      <c r="J114" s="218" t="s">
        <v>10</v>
      </c>
      <c r="K114" s="34"/>
      <c r="L114" s="285"/>
      <c r="M114" s="34"/>
      <c r="N114" s="57">
        <v>820</v>
      </c>
      <c r="O114" s="276">
        <f t="shared" si="45"/>
        <v>861</v>
      </c>
      <c r="P114" s="58">
        <v>902</v>
      </c>
      <c r="Q114" s="59">
        <v>1394</v>
      </c>
      <c r="R114" s="30">
        <f t="shared" si="20"/>
        <v>1.7</v>
      </c>
      <c r="S114" s="232">
        <f t="shared" si="21"/>
        <v>1312</v>
      </c>
      <c r="T114" s="232">
        <f t="shared" si="22"/>
        <v>1476</v>
      </c>
      <c r="U114" s="232">
        <f t="shared" si="23"/>
        <v>1640</v>
      </c>
      <c r="V114" s="237">
        <f t="shared" si="55"/>
        <v>1.7</v>
      </c>
      <c r="W114" s="46">
        <f t="shared" si="47"/>
        <v>1312</v>
      </c>
      <c r="X114" s="46">
        <f t="shared" si="48"/>
        <v>1394</v>
      </c>
      <c r="Y114" s="46">
        <f t="shared" si="49"/>
        <v>1640</v>
      </c>
      <c r="Z114" s="33"/>
      <c r="AA114" s="31">
        <f t="shared" si="50"/>
        <v>1.1000000000000001</v>
      </c>
      <c r="AB114" s="35">
        <f t="shared" si="52"/>
        <v>0</v>
      </c>
      <c r="AC114" s="35">
        <f t="shared" si="53"/>
        <v>0</v>
      </c>
      <c r="AD114" s="35">
        <f t="shared" si="54"/>
        <v>0</v>
      </c>
    </row>
    <row r="115" spans="1:30" ht="92.25" customHeight="1">
      <c r="A115" s="310" t="s">
        <v>948</v>
      </c>
      <c r="B115" s="19"/>
      <c r="C115" s="183">
        <v>6815</v>
      </c>
      <c r="D115" s="168" t="s">
        <v>72</v>
      </c>
      <c r="E115" s="69"/>
      <c r="F115" s="277" t="s">
        <v>229</v>
      </c>
      <c r="G115" s="55" t="s">
        <v>353</v>
      </c>
      <c r="H115" s="62"/>
      <c r="I115" s="62"/>
      <c r="J115" s="218" t="s">
        <v>10</v>
      </c>
      <c r="K115" s="34"/>
      <c r="L115" s="285"/>
      <c r="M115" s="34"/>
      <c r="N115" s="57">
        <v>760</v>
      </c>
      <c r="O115" s="276">
        <f t="shared" si="45"/>
        <v>798</v>
      </c>
      <c r="P115" s="58">
        <v>836</v>
      </c>
      <c r="Q115" s="59">
        <v>1216</v>
      </c>
      <c r="R115" s="30">
        <f t="shared" si="20"/>
        <v>1.6</v>
      </c>
      <c r="S115" s="232">
        <f t="shared" si="21"/>
        <v>1216</v>
      </c>
      <c r="T115" s="232">
        <f t="shared" si="22"/>
        <v>1368</v>
      </c>
      <c r="U115" s="232">
        <f t="shared" si="23"/>
        <v>1520</v>
      </c>
      <c r="V115" s="237">
        <f t="shared" si="55"/>
        <v>1.6</v>
      </c>
      <c r="W115" s="46">
        <f t="shared" si="47"/>
        <v>1216</v>
      </c>
      <c r="X115" s="46">
        <f t="shared" si="48"/>
        <v>1292</v>
      </c>
      <c r="Y115" s="46">
        <f t="shared" si="49"/>
        <v>1520</v>
      </c>
      <c r="Z115" s="33"/>
      <c r="AA115" s="31">
        <f t="shared" si="50"/>
        <v>1.1000000000000001</v>
      </c>
      <c r="AB115" s="35">
        <f t="shared" si="52"/>
        <v>0</v>
      </c>
      <c r="AC115" s="35">
        <f t="shared" si="53"/>
        <v>0</v>
      </c>
      <c r="AD115" s="35">
        <f t="shared" si="54"/>
        <v>0</v>
      </c>
    </row>
    <row r="116" spans="1:30" ht="60.75" customHeight="1">
      <c r="A116" s="309" t="s">
        <v>941</v>
      </c>
      <c r="B116" s="19"/>
      <c r="C116" s="183">
        <v>5356</v>
      </c>
      <c r="D116" s="168" t="s">
        <v>11</v>
      </c>
      <c r="E116" s="69"/>
      <c r="F116" s="73" t="s">
        <v>230</v>
      </c>
      <c r="G116" s="55" t="s">
        <v>15</v>
      </c>
      <c r="H116" s="62"/>
      <c r="I116" s="218" t="s">
        <v>352</v>
      </c>
      <c r="J116" s="218" t="s">
        <v>12</v>
      </c>
      <c r="K116" s="34"/>
      <c r="L116" s="285"/>
      <c r="M116" s="34"/>
      <c r="N116" s="57">
        <v>160</v>
      </c>
      <c r="O116" s="276">
        <f t="shared" si="45"/>
        <v>168</v>
      </c>
      <c r="P116" s="58">
        <v>176</v>
      </c>
      <c r="Q116" s="59">
        <v>272</v>
      </c>
      <c r="R116" s="30">
        <f>Q116/N116</f>
        <v>1.7</v>
      </c>
      <c r="S116" s="232">
        <f>N116*1.6</f>
        <v>256</v>
      </c>
      <c r="T116" s="232">
        <f>N116*1.8</f>
        <v>288</v>
      </c>
      <c r="U116" s="232">
        <f>N116*2</f>
        <v>320</v>
      </c>
      <c r="V116" s="237">
        <f t="shared" si="55"/>
        <v>1.7</v>
      </c>
      <c r="W116" s="46">
        <f>CEILING(N116*1.6,1)</f>
        <v>256</v>
      </c>
      <c r="X116" s="46">
        <f>CEILING(N116*1.7,1)</f>
        <v>272</v>
      </c>
      <c r="Y116" s="46">
        <f>CEILING(N116*2,1)</f>
        <v>320</v>
      </c>
      <c r="Z116" s="33"/>
      <c r="AA116" s="31">
        <f>P116/N116</f>
        <v>1.1000000000000001</v>
      </c>
      <c r="AB116" s="35">
        <f t="shared" si="52"/>
        <v>0</v>
      </c>
      <c r="AC116" s="35">
        <f t="shared" si="53"/>
        <v>0</v>
      </c>
      <c r="AD116" s="35">
        <f t="shared" si="54"/>
        <v>0</v>
      </c>
    </row>
    <row r="117" spans="1:30" ht="60.75" customHeight="1">
      <c r="A117" s="310" t="s">
        <v>972</v>
      </c>
      <c r="B117" s="19"/>
      <c r="C117" s="183">
        <v>11498</v>
      </c>
      <c r="D117" s="168" t="s">
        <v>655</v>
      </c>
      <c r="E117" s="69"/>
      <c r="F117" s="73" t="s">
        <v>230</v>
      </c>
      <c r="G117" s="55" t="s">
        <v>656</v>
      </c>
      <c r="H117" s="62"/>
      <c r="I117" s="218" t="s">
        <v>352</v>
      </c>
      <c r="J117" s="218" t="s">
        <v>1012</v>
      </c>
      <c r="K117" s="34"/>
      <c r="L117" s="285"/>
      <c r="M117" s="34"/>
      <c r="N117" s="57">
        <v>220</v>
      </c>
      <c r="O117" s="276">
        <f>CEILING(N117*1.05,1)</f>
        <v>231</v>
      </c>
      <c r="P117" s="58">
        <v>242</v>
      </c>
      <c r="Q117" s="59">
        <v>396</v>
      </c>
      <c r="R117" s="30">
        <f>Q117/N117</f>
        <v>1.8</v>
      </c>
      <c r="S117" s="232">
        <f>N117*1.6</f>
        <v>352</v>
      </c>
      <c r="T117" s="232">
        <f>N117*1.8</f>
        <v>396</v>
      </c>
      <c r="U117" s="232">
        <f>N117*2</f>
        <v>440</v>
      </c>
      <c r="V117" s="237">
        <f t="shared" si="55"/>
        <v>1.8</v>
      </c>
      <c r="W117" s="46">
        <f>CEILING(N117*1.6,1)</f>
        <v>352</v>
      </c>
      <c r="X117" s="46">
        <f>CEILING(N117*1.7,1)</f>
        <v>374</v>
      </c>
      <c r="Y117" s="46">
        <f>CEILING(N117*2,1)</f>
        <v>440</v>
      </c>
      <c r="Z117" s="33"/>
      <c r="AA117" s="31">
        <f>P117/N117</f>
        <v>1.1000000000000001</v>
      </c>
      <c r="AB117" s="35">
        <f>N117*L117</f>
        <v>0</v>
      </c>
      <c r="AC117" s="35">
        <f>L117*P117</f>
        <v>0</v>
      </c>
      <c r="AD117" s="35">
        <f>Q117*L117</f>
        <v>0</v>
      </c>
    </row>
    <row r="118" spans="1:30" ht="60.75" customHeight="1">
      <c r="A118" s="310"/>
      <c r="B118" s="19"/>
      <c r="C118" s="185">
        <v>11501</v>
      </c>
      <c r="D118" s="168" t="s">
        <v>1010</v>
      </c>
      <c r="E118" s="69"/>
      <c r="F118" s="73" t="s">
        <v>230</v>
      </c>
      <c r="G118" s="55" t="s">
        <v>656</v>
      </c>
      <c r="H118" s="62"/>
      <c r="I118" s="218" t="s">
        <v>352</v>
      </c>
      <c r="J118" s="218" t="s">
        <v>1011</v>
      </c>
      <c r="K118" s="34"/>
      <c r="L118" s="285"/>
      <c r="M118" s="34"/>
      <c r="N118" s="57">
        <v>280</v>
      </c>
      <c r="O118" s="276">
        <f t="shared" si="45"/>
        <v>294</v>
      </c>
      <c r="P118" s="58">
        <v>308</v>
      </c>
      <c r="Q118" s="59">
        <v>504</v>
      </c>
      <c r="R118" s="30">
        <f>Q118/N118</f>
        <v>1.8</v>
      </c>
      <c r="S118" s="232">
        <f>N118*1.6</f>
        <v>448</v>
      </c>
      <c r="T118" s="232">
        <f>N118*1.8</f>
        <v>504</v>
      </c>
      <c r="U118" s="232">
        <f>N118*2</f>
        <v>560</v>
      </c>
      <c r="V118" s="237">
        <f t="shared" si="55"/>
        <v>1.8</v>
      </c>
      <c r="W118" s="46">
        <f t="shared" si="47"/>
        <v>448</v>
      </c>
      <c r="X118" s="46">
        <f t="shared" si="48"/>
        <v>476</v>
      </c>
      <c r="Y118" s="46">
        <f t="shared" si="49"/>
        <v>560</v>
      </c>
      <c r="Z118" s="33"/>
      <c r="AA118" s="31">
        <f t="shared" si="50"/>
        <v>1.1000000000000001</v>
      </c>
      <c r="AB118" s="35">
        <f t="shared" si="52"/>
        <v>0</v>
      </c>
      <c r="AC118" s="35">
        <f t="shared" si="53"/>
        <v>0</v>
      </c>
      <c r="AD118" s="35">
        <f t="shared" si="54"/>
        <v>0</v>
      </c>
    </row>
    <row r="119" spans="1:30" ht="71.25" customHeight="1">
      <c r="A119" s="310" t="s">
        <v>952</v>
      </c>
      <c r="B119" s="19"/>
      <c r="C119" s="183">
        <v>9154</v>
      </c>
      <c r="D119" s="168" t="s">
        <v>109</v>
      </c>
      <c r="E119" s="62"/>
      <c r="F119" s="73" t="s">
        <v>231</v>
      </c>
      <c r="G119" s="55" t="s">
        <v>15</v>
      </c>
      <c r="H119" s="62"/>
      <c r="I119" s="62"/>
      <c r="J119" s="218" t="s">
        <v>110</v>
      </c>
      <c r="K119" s="34"/>
      <c r="L119" s="285"/>
      <c r="M119" s="34"/>
      <c r="N119" s="57">
        <v>90</v>
      </c>
      <c r="O119" s="276">
        <f>CEILING(N119*1.05,1)</f>
        <v>95</v>
      </c>
      <c r="P119" s="58">
        <v>99</v>
      </c>
      <c r="Q119" s="59">
        <v>153</v>
      </c>
      <c r="R119" s="30">
        <f>Q119/N119</f>
        <v>1.7</v>
      </c>
      <c r="S119" s="232">
        <f>N119*1.6</f>
        <v>144</v>
      </c>
      <c r="T119" s="232">
        <f>N119*1.8</f>
        <v>162</v>
      </c>
      <c r="U119" s="232">
        <f>N119*2</f>
        <v>180</v>
      </c>
      <c r="V119" s="237">
        <f t="shared" si="55"/>
        <v>1.7</v>
      </c>
      <c r="W119" s="46">
        <f>CEILING(N119*1.6,1)</f>
        <v>144</v>
      </c>
      <c r="X119" s="46">
        <f>CEILING(N119*1.7,1)</f>
        <v>153</v>
      </c>
      <c r="Y119" s="46">
        <f>CEILING(N119*2,1)</f>
        <v>180</v>
      </c>
      <c r="Z119" s="33"/>
      <c r="AA119" s="31">
        <f>P119/N119</f>
        <v>1.1000000000000001</v>
      </c>
      <c r="AB119" s="35">
        <f>N119*L119</f>
        <v>0</v>
      </c>
      <c r="AC119" s="35">
        <f>L119*P119</f>
        <v>0</v>
      </c>
      <c r="AD119" s="35">
        <f>Q119*L119</f>
        <v>0</v>
      </c>
    </row>
    <row r="120" spans="1:30" ht="71.25" customHeight="1">
      <c r="A120" s="348" t="s">
        <v>1013</v>
      </c>
      <c r="B120" s="19"/>
      <c r="C120" s="183">
        <v>6814</v>
      </c>
      <c r="D120" s="168" t="s">
        <v>1014</v>
      </c>
      <c r="E120" s="62"/>
      <c r="F120" s="61" t="s">
        <v>1016</v>
      </c>
      <c r="G120" s="55" t="s">
        <v>857</v>
      </c>
      <c r="H120" s="62"/>
      <c r="I120" s="62"/>
      <c r="J120" s="218" t="s">
        <v>1015</v>
      </c>
      <c r="K120" s="34"/>
      <c r="L120" s="285"/>
      <c r="M120" s="34"/>
      <c r="N120" s="57">
        <v>300</v>
      </c>
      <c r="O120" s="276">
        <f>CEILING(N120*1.05,1)</f>
        <v>315</v>
      </c>
      <c r="P120" s="58">
        <v>330</v>
      </c>
      <c r="Q120" s="59">
        <v>540</v>
      </c>
      <c r="R120" s="30">
        <f>Q120/N120</f>
        <v>1.8</v>
      </c>
      <c r="S120" s="232">
        <f>N120*1.6</f>
        <v>480</v>
      </c>
      <c r="T120" s="232">
        <f>N120*1.8</f>
        <v>540</v>
      </c>
      <c r="U120" s="232">
        <f>N120*2</f>
        <v>600</v>
      </c>
      <c r="V120" s="237">
        <f t="shared" si="55"/>
        <v>1.8</v>
      </c>
      <c r="W120" s="46">
        <f>CEILING(N120*1.6,1)</f>
        <v>480</v>
      </c>
      <c r="X120" s="46">
        <f>CEILING(N120*1.7,1)</f>
        <v>510</v>
      </c>
      <c r="Y120" s="46">
        <f>CEILING(N120*2,1)</f>
        <v>600</v>
      </c>
      <c r="Z120" s="33"/>
      <c r="AA120" s="31">
        <f>P120/N120</f>
        <v>1.1000000000000001</v>
      </c>
      <c r="AB120" s="35">
        <f>N120*L120</f>
        <v>0</v>
      </c>
      <c r="AC120" s="35">
        <f>L120*P120</f>
        <v>0</v>
      </c>
      <c r="AD120" s="35">
        <f>Q120*L120</f>
        <v>0</v>
      </c>
    </row>
    <row r="121" spans="1:30" ht="71.25" customHeight="1">
      <c r="A121" s="271" t="s">
        <v>848</v>
      </c>
      <c r="B121" s="19"/>
      <c r="C121" s="183">
        <v>6811</v>
      </c>
      <c r="D121" s="168" t="s">
        <v>863</v>
      </c>
      <c r="E121" s="62"/>
      <c r="F121" s="61" t="s">
        <v>859</v>
      </c>
      <c r="G121" s="55" t="s">
        <v>857</v>
      </c>
      <c r="H121" s="62"/>
      <c r="I121" s="62"/>
      <c r="J121" s="218" t="s">
        <v>858</v>
      </c>
      <c r="K121" s="34"/>
      <c r="L121" s="285"/>
      <c r="M121" s="34"/>
      <c r="N121" s="57">
        <v>70</v>
      </c>
      <c r="O121" s="276">
        <f t="shared" si="45"/>
        <v>74</v>
      </c>
      <c r="P121" s="58">
        <v>84</v>
      </c>
      <c r="Q121" s="59">
        <v>140</v>
      </c>
      <c r="R121" s="30">
        <f t="shared" si="20"/>
        <v>2</v>
      </c>
      <c r="S121" s="232">
        <f t="shared" si="21"/>
        <v>112</v>
      </c>
      <c r="T121" s="232">
        <f t="shared" si="22"/>
        <v>126</v>
      </c>
      <c r="U121" s="232">
        <f t="shared" si="23"/>
        <v>140</v>
      </c>
      <c r="V121" s="237">
        <f t="shared" si="55"/>
        <v>2</v>
      </c>
      <c r="W121" s="46">
        <f t="shared" si="47"/>
        <v>112</v>
      </c>
      <c r="X121" s="46">
        <f t="shared" si="48"/>
        <v>119</v>
      </c>
      <c r="Y121" s="46">
        <f t="shared" si="49"/>
        <v>140</v>
      </c>
      <c r="Z121" s="33"/>
      <c r="AA121" s="31">
        <f t="shared" si="50"/>
        <v>1.2</v>
      </c>
      <c r="AB121" s="35">
        <f t="shared" si="52"/>
        <v>0</v>
      </c>
      <c r="AC121" s="35">
        <f t="shared" si="53"/>
        <v>0</v>
      </c>
      <c r="AD121" s="35">
        <f t="shared" si="54"/>
        <v>0</v>
      </c>
    </row>
    <row r="122" spans="1:30" ht="64.5" customHeight="1">
      <c r="A122" s="225"/>
      <c r="B122" s="19"/>
      <c r="C122" s="185">
        <v>7340</v>
      </c>
      <c r="D122" s="168" t="s">
        <v>22</v>
      </c>
      <c r="E122" s="69"/>
      <c r="F122" s="61" t="s">
        <v>433</v>
      </c>
      <c r="G122" s="55" t="s">
        <v>927</v>
      </c>
      <c r="H122" s="62"/>
      <c r="I122" s="62"/>
      <c r="J122" s="218" t="s">
        <v>870</v>
      </c>
      <c r="K122" s="34"/>
      <c r="L122" s="285"/>
      <c r="M122" s="34"/>
      <c r="N122" s="57">
        <v>170</v>
      </c>
      <c r="O122" s="276">
        <f t="shared" si="45"/>
        <v>179</v>
      </c>
      <c r="P122" s="58">
        <v>187</v>
      </c>
      <c r="Q122" s="59">
        <v>340</v>
      </c>
      <c r="R122" s="30">
        <f>Q122/N122</f>
        <v>2</v>
      </c>
      <c r="S122" s="232">
        <f>N122*1.6</f>
        <v>272</v>
      </c>
      <c r="T122" s="232">
        <f>N122*1.8</f>
        <v>306</v>
      </c>
      <c r="U122" s="232">
        <f>N122*2</f>
        <v>340</v>
      </c>
      <c r="V122" s="237">
        <f t="shared" si="55"/>
        <v>2</v>
      </c>
      <c r="W122" s="46">
        <f t="shared" si="47"/>
        <v>272</v>
      </c>
      <c r="X122" s="46">
        <f t="shared" si="48"/>
        <v>289</v>
      </c>
      <c r="Y122" s="46">
        <f t="shared" si="49"/>
        <v>340</v>
      </c>
      <c r="Z122" s="33"/>
      <c r="AA122" s="31">
        <f t="shared" si="50"/>
        <v>1.1000000000000001</v>
      </c>
      <c r="AB122" s="35">
        <f t="shared" si="52"/>
        <v>0</v>
      </c>
      <c r="AC122" s="35">
        <f t="shared" si="53"/>
        <v>0</v>
      </c>
      <c r="AD122" s="35">
        <f t="shared" si="54"/>
        <v>0</v>
      </c>
    </row>
    <row r="123" spans="1:30" ht="63.75" customHeight="1">
      <c r="A123" s="225"/>
      <c r="B123" s="19"/>
      <c r="C123" s="183">
        <v>4456</v>
      </c>
      <c r="D123" s="168" t="s">
        <v>313</v>
      </c>
      <c r="E123" s="88"/>
      <c r="F123" s="73" t="s">
        <v>913</v>
      </c>
      <c r="G123" s="55" t="s">
        <v>314</v>
      </c>
      <c r="H123" s="62"/>
      <c r="I123" s="62" t="s">
        <v>351</v>
      </c>
      <c r="J123" s="218" t="s">
        <v>870</v>
      </c>
      <c r="K123" s="34"/>
      <c r="L123" s="285"/>
      <c r="M123" s="34"/>
      <c r="N123" s="57">
        <v>260</v>
      </c>
      <c r="O123" s="276">
        <f>CEILING(N123*1.05,1)</f>
        <v>273</v>
      </c>
      <c r="P123" s="58">
        <v>286</v>
      </c>
      <c r="Q123" s="59">
        <v>468</v>
      </c>
      <c r="R123" s="30">
        <f>Q123/N123</f>
        <v>1.8</v>
      </c>
      <c r="S123" s="232">
        <f>N123*1.6</f>
        <v>416</v>
      </c>
      <c r="T123" s="232">
        <f>N123*1.8</f>
        <v>468</v>
      </c>
      <c r="U123" s="232">
        <f>N123*2</f>
        <v>520</v>
      </c>
      <c r="V123" s="237">
        <f t="shared" si="55"/>
        <v>1.8</v>
      </c>
      <c r="W123" s="46">
        <f>CEILING(N123*1.6,1)</f>
        <v>416</v>
      </c>
      <c r="X123" s="46">
        <f>CEILING(N123*1.7,1)</f>
        <v>442</v>
      </c>
      <c r="Y123" s="46">
        <f>CEILING(N123*2,1)</f>
        <v>520</v>
      </c>
      <c r="Z123" s="33"/>
      <c r="AA123" s="31">
        <f>P123/N123</f>
        <v>1.1000000000000001</v>
      </c>
      <c r="AB123" s="35">
        <f>N123*L123</f>
        <v>0</v>
      </c>
      <c r="AC123" s="35">
        <f>L123*P123</f>
        <v>0</v>
      </c>
      <c r="AD123" s="35">
        <f>Q123*L123</f>
        <v>0</v>
      </c>
    </row>
    <row r="124" spans="1:30" ht="69" customHeight="1">
      <c r="A124" s="348" t="s">
        <v>1027</v>
      </c>
      <c r="B124" s="19"/>
      <c r="C124" s="183">
        <v>9788</v>
      </c>
      <c r="D124" s="168" t="s">
        <v>115</v>
      </c>
      <c r="E124" s="62" t="s">
        <v>204</v>
      </c>
      <c r="F124" s="61" t="s">
        <v>416</v>
      </c>
      <c r="G124" s="55" t="s">
        <v>117</v>
      </c>
      <c r="H124" s="62"/>
      <c r="I124" s="62"/>
      <c r="J124" s="218" t="s">
        <v>870</v>
      </c>
      <c r="K124" s="34"/>
      <c r="L124" s="285"/>
      <c r="M124" s="34"/>
      <c r="N124" s="57">
        <v>155</v>
      </c>
      <c r="O124" s="276">
        <f t="shared" si="45"/>
        <v>163</v>
      </c>
      <c r="P124" s="58">
        <v>171</v>
      </c>
      <c r="Q124" s="59">
        <v>279</v>
      </c>
      <c r="R124" s="30">
        <f t="shared" si="20"/>
        <v>1.8</v>
      </c>
      <c r="S124" s="232">
        <f t="shared" si="21"/>
        <v>248</v>
      </c>
      <c r="T124" s="232">
        <f t="shared" si="22"/>
        <v>279</v>
      </c>
      <c r="U124" s="232">
        <f t="shared" si="23"/>
        <v>310</v>
      </c>
      <c r="V124" s="237">
        <f t="shared" si="55"/>
        <v>1.8</v>
      </c>
      <c r="W124" s="46">
        <f>CEILING(N124*1.6,1)</f>
        <v>248</v>
      </c>
      <c r="X124" s="46">
        <f t="shared" si="48"/>
        <v>264</v>
      </c>
      <c r="Y124" s="46">
        <f>CEILING(N124*2,1)</f>
        <v>310</v>
      </c>
      <c r="Z124" s="33"/>
      <c r="AA124" s="31">
        <f t="shared" si="50"/>
        <v>1.1032258064516129</v>
      </c>
      <c r="AB124" s="35">
        <f t="shared" si="52"/>
        <v>0</v>
      </c>
      <c r="AC124" s="35">
        <f t="shared" si="53"/>
        <v>0</v>
      </c>
      <c r="AD124" s="35">
        <f t="shared" si="54"/>
        <v>0</v>
      </c>
    </row>
    <row r="125" spans="1:30" ht="66.75" customHeight="1">
      <c r="A125" s="348" t="s">
        <v>1027</v>
      </c>
      <c r="B125" s="19"/>
      <c r="C125" s="183">
        <v>2076</v>
      </c>
      <c r="D125" s="168" t="s">
        <v>114</v>
      </c>
      <c r="E125" s="61" t="s">
        <v>204</v>
      </c>
      <c r="F125" s="61" t="s">
        <v>417</v>
      </c>
      <c r="G125" s="55" t="s">
        <v>116</v>
      </c>
      <c r="H125" s="62"/>
      <c r="I125" s="62"/>
      <c r="J125" s="218" t="s">
        <v>870</v>
      </c>
      <c r="K125" s="34"/>
      <c r="L125" s="285"/>
      <c r="M125" s="34"/>
      <c r="N125" s="57">
        <v>185</v>
      </c>
      <c r="O125" s="276">
        <f>CEILING(N125*1.05,1)</f>
        <v>195</v>
      </c>
      <c r="P125" s="58">
        <v>204</v>
      </c>
      <c r="Q125" s="59">
        <v>333</v>
      </c>
      <c r="R125" s="30">
        <f>Q125/N125</f>
        <v>1.8</v>
      </c>
      <c r="S125" s="232">
        <f>N125*1.6</f>
        <v>296</v>
      </c>
      <c r="T125" s="232">
        <f>N125*1.8</f>
        <v>333</v>
      </c>
      <c r="U125" s="232">
        <f>N125*2</f>
        <v>370</v>
      </c>
      <c r="V125" s="237">
        <f t="shared" si="55"/>
        <v>1.8</v>
      </c>
      <c r="W125" s="46">
        <f>CEILING(N125*1.6,1)</f>
        <v>296</v>
      </c>
      <c r="X125" s="46">
        <f>CEILING(N125*1.7,1)</f>
        <v>315</v>
      </c>
      <c r="Y125" s="46">
        <f>CEILING(N125*2,1)</f>
        <v>370</v>
      </c>
      <c r="Z125" s="33"/>
      <c r="AA125" s="31">
        <f>P125/N125</f>
        <v>1.1027027027027028</v>
      </c>
      <c r="AB125" s="35">
        <f>N125*L125</f>
        <v>0</v>
      </c>
      <c r="AC125" s="35">
        <f>L125*P125</f>
        <v>0</v>
      </c>
      <c r="AD125" s="35">
        <f>Q125*L125</f>
        <v>0</v>
      </c>
    </row>
    <row r="126" spans="1:30" ht="66.75" customHeight="1">
      <c r="A126" s="348" t="s">
        <v>1027</v>
      </c>
      <c r="B126" s="19"/>
      <c r="C126" s="183">
        <v>2077</v>
      </c>
      <c r="D126" s="168" t="s">
        <v>1024</v>
      </c>
      <c r="E126" s="61" t="s">
        <v>204</v>
      </c>
      <c r="F126" s="61" t="s">
        <v>1025</v>
      </c>
      <c r="G126" s="55" t="s">
        <v>1026</v>
      </c>
      <c r="H126" s="62"/>
      <c r="I126" s="62"/>
      <c r="J126" s="218" t="s">
        <v>870</v>
      </c>
      <c r="K126" s="34"/>
      <c r="L126" s="285"/>
      <c r="M126" s="34"/>
      <c r="N126" s="57">
        <v>215</v>
      </c>
      <c r="O126" s="276">
        <f t="shared" si="45"/>
        <v>226</v>
      </c>
      <c r="P126" s="58">
        <v>237</v>
      </c>
      <c r="Q126" s="59">
        <v>387</v>
      </c>
      <c r="R126" s="30">
        <f t="shared" ref="R126:R239" si="56">Q126/N126</f>
        <v>1.8</v>
      </c>
      <c r="S126" s="232">
        <f t="shared" ref="S126:S239" si="57">N126*1.6</f>
        <v>344</v>
      </c>
      <c r="T126" s="232">
        <f t="shared" ref="T126:T239" si="58">N126*1.8</f>
        <v>387</v>
      </c>
      <c r="U126" s="232">
        <f t="shared" ref="U126:U239" si="59">N126*2</f>
        <v>430</v>
      </c>
      <c r="V126" s="237">
        <f t="shared" si="55"/>
        <v>1.8</v>
      </c>
      <c r="W126" s="46">
        <f t="shared" si="47"/>
        <v>344</v>
      </c>
      <c r="X126" s="46">
        <f t="shared" si="48"/>
        <v>366</v>
      </c>
      <c r="Y126" s="46">
        <f t="shared" si="49"/>
        <v>430</v>
      </c>
      <c r="Z126" s="33"/>
      <c r="AA126" s="31">
        <f t="shared" si="50"/>
        <v>1.1023255813953488</v>
      </c>
      <c r="AB126" s="35">
        <f t="shared" si="52"/>
        <v>0</v>
      </c>
      <c r="AC126" s="35">
        <f t="shared" si="53"/>
        <v>0</v>
      </c>
      <c r="AD126" s="35">
        <f t="shared" si="54"/>
        <v>0</v>
      </c>
    </row>
    <row r="127" spans="1:30" ht="69" customHeight="1">
      <c r="A127" s="309" t="s">
        <v>929</v>
      </c>
      <c r="B127" s="19"/>
      <c r="C127" s="183">
        <v>6376</v>
      </c>
      <c r="D127" s="168" t="s">
        <v>928</v>
      </c>
      <c r="E127" s="69"/>
      <c r="F127" s="94" t="s">
        <v>232</v>
      </c>
      <c r="G127" s="55" t="s">
        <v>315</v>
      </c>
      <c r="H127" s="62"/>
      <c r="I127" s="62">
        <v>0.09</v>
      </c>
      <c r="J127" s="218" t="s">
        <v>870</v>
      </c>
      <c r="K127" s="34"/>
      <c r="L127" s="285"/>
      <c r="M127" s="34"/>
      <c r="N127" s="57">
        <v>310</v>
      </c>
      <c r="O127" s="276">
        <f t="shared" si="45"/>
        <v>326</v>
      </c>
      <c r="P127" s="58">
        <v>341</v>
      </c>
      <c r="Q127" s="59">
        <v>558</v>
      </c>
      <c r="R127" s="30">
        <f t="shared" si="56"/>
        <v>1.8</v>
      </c>
      <c r="S127" s="232">
        <f t="shared" si="57"/>
        <v>496</v>
      </c>
      <c r="T127" s="232">
        <f t="shared" si="58"/>
        <v>558</v>
      </c>
      <c r="U127" s="232">
        <f t="shared" si="59"/>
        <v>620</v>
      </c>
      <c r="V127" s="237">
        <f t="shared" si="55"/>
        <v>1.8</v>
      </c>
      <c r="W127" s="46">
        <f t="shared" si="47"/>
        <v>496</v>
      </c>
      <c r="X127" s="46">
        <f t="shared" si="48"/>
        <v>527</v>
      </c>
      <c r="Y127" s="46">
        <f t="shared" si="49"/>
        <v>620</v>
      </c>
      <c r="Z127" s="33"/>
      <c r="AA127" s="31">
        <f t="shared" si="50"/>
        <v>1.1000000000000001</v>
      </c>
      <c r="AB127" s="35">
        <f t="shared" si="52"/>
        <v>0</v>
      </c>
      <c r="AC127" s="35">
        <f t="shared" si="53"/>
        <v>0</v>
      </c>
      <c r="AD127" s="35">
        <f t="shared" si="54"/>
        <v>0</v>
      </c>
    </row>
    <row r="128" spans="1:30" ht="63" customHeight="1" thickBot="1">
      <c r="A128" s="309" t="s">
        <v>879</v>
      </c>
      <c r="B128" s="19"/>
      <c r="C128" s="186">
        <v>7387</v>
      </c>
      <c r="D128" s="168" t="s">
        <v>134</v>
      </c>
      <c r="E128" s="83"/>
      <c r="F128" s="84" t="s">
        <v>418</v>
      </c>
      <c r="G128" s="55" t="s">
        <v>316</v>
      </c>
      <c r="H128" s="62"/>
      <c r="I128" s="62">
        <v>0.1</v>
      </c>
      <c r="J128" s="218" t="s">
        <v>870</v>
      </c>
      <c r="K128" s="34"/>
      <c r="L128" s="285"/>
      <c r="M128" s="34"/>
      <c r="N128" s="57">
        <v>340</v>
      </c>
      <c r="O128" s="276">
        <f t="shared" si="45"/>
        <v>357</v>
      </c>
      <c r="P128" s="58">
        <v>374</v>
      </c>
      <c r="Q128" s="59">
        <v>612</v>
      </c>
      <c r="R128" s="30">
        <f t="shared" si="56"/>
        <v>1.8</v>
      </c>
      <c r="S128" s="232">
        <f t="shared" si="57"/>
        <v>544</v>
      </c>
      <c r="T128" s="232">
        <f t="shared" si="58"/>
        <v>612</v>
      </c>
      <c r="U128" s="232">
        <f t="shared" si="59"/>
        <v>680</v>
      </c>
      <c r="V128" s="237">
        <f t="shared" si="55"/>
        <v>1.8</v>
      </c>
      <c r="W128" s="46">
        <f t="shared" si="47"/>
        <v>544</v>
      </c>
      <c r="X128" s="46">
        <f t="shared" si="48"/>
        <v>578</v>
      </c>
      <c r="Y128" s="46">
        <f t="shared" si="49"/>
        <v>680</v>
      </c>
      <c r="Z128" s="33"/>
      <c r="AA128" s="31">
        <f t="shared" si="50"/>
        <v>1.1000000000000001</v>
      </c>
      <c r="AB128" s="35">
        <f t="shared" si="52"/>
        <v>0</v>
      </c>
      <c r="AC128" s="35">
        <f t="shared" si="53"/>
        <v>0</v>
      </c>
      <c r="AD128" s="35">
        <f t="shared" si="54"/>
        <v>0</v>
      </c>
    </row>
    <row r="129" spans="1:30" ht="16.5" thickBot="1">
      <c r="A129" s="223"/>
      <c r="B129" s="147"/>
      <c r="C129" s="187"/>
      <c r="D129" s="164" t="s">
        <v>75</v>
      </c>
      <c r="E129" s="91"/>
      <c r="F129" s="91"/>
      <c r="G129" s="91"/>
      <c r="H129" s="62"/>
      <c r="I129" s="62"/>
      <c r="J129" s="92"/>
      <c r="K129" s="34"/>
      <c r="L129" s="285"/>
      <c r="M129" s="34"/>
      <c r="N129" s="57"/>
      <c r="O129" s="276"/>
      <c r="P129" s="58"/>
      <c r="Q129" s="59"/>
      <c r="R129" s="30" t="e">
        <f t="shared" si="56"/>
        <v>#DIV/0!</v>
      </c>
      <c r="S129" s="232">
        <f t="shared" si="57"/>
        <v>0</v>
      </c>
      <c r="T129" s="232">
        <f t="shared" si="58"/>
        <v>0</v>
      </c>
      <c r="U129" s="232">
        <f t="shared" si="59"/>
        <v>0</v>
      </c>
      <c r="V129" s="237"/>
      <c r="W129" s="46"/>
      <c r="X129" s="46">
        <f t="shared" si="48"/>
        <v>0</v>
      </c>
      <c r="Y129" s="46"/>
      <c r="Z129" s="33"/>
      <c r="AA129" s="31"/>
      <c r="AB129" s="35">
        <f t="shared" si="52"/>
        <v>0</v>
      </c>
      <c r="AC129" s="35">
        <f t="shared" si="53"/>
        <v>0</v>
      </c>
      <c r="AD129" s="35">
        <f t="shared" si="54"/>
        <v>0</v>
      </c>
    </row>
    <row r="130" spans="1:30" ht="51.75" customHeight="1" thickBot="1">
      <c r="A130" s="309" t="s">
        <v>949</v>
      </c>
      <c r="B130" s="148"/>
      <c r="C130" s="188">
        <v>5373</v>
      </c>
      <c r="D130" s="168" t="s">
        <v>317</v>
      </c>
      <c r="E130" s="50"/>
      <c r="F130" s="49" t="s">
        <v>419</v>
      </c>
      <c r="G130" s="62" t="s">
        <v>550</v>
      </c>
      <c r="H130" s="62"/>
      <c r="I130" s="62" t="s">
        <v>389</v>
      </c>
      <c r="J130" s="218" t="s">
        <v>320</v>
      </c>
      <c r="K130" s="34"/>
      <c r="L130" s="285"/>
      <c r="M130" s="34"/>
      <c r="N130" s="57">
        <v>1300</v>
      </c>
      <c r="O130" s="276">
        <f t="shared" si="45"/>
        <v>1365</v>
      </c>
      <c r="P130" s="58">
        <v>1430</v>
      </c>
      <c r="Q130" s="59">
        <v>2210</v>
      </c>
      <c r="R130" s="30">
        <f t="shared" si="56"/>
        <v>1.7</v>
      </c>
      <c r="S130" s="232">
        <f t="shared" si="57"/>
        <v>2080</v>
      </c>
      <c r="T130" s="232">
        <f t="shared" si="58"/>
        <v>2340</v>
      </c>
      <c r="U130" s="232">
        <f t="shared" si="59"/>
        <v>2600</v>
      </c>
      <c r="V130" s="237">
        <f t="shared" ref="V130:V136" si="60">Q130/N130</f>
        <v>1.7</v>
      </c>
      <c r="W130" s="46">
        <f t="shared" ref="W130:W136" si="61">CEILING(N130*1.6,1)</f>
        <v>2080</v>
      </c>
      <c r="X130" s="46">
        <f t="shared" si="48"/>
        <v>2210</v>
      </c>
      <c r="Y130" s="46">
        <f t="shared" ref="Y130:Y136" si="62">CEILING(N130*2,1)</f>
        <v>2600</v>
      </c>
      <c r="Z130" s="33"/>
      <c r="AA130" s="31">
        <f t="shared" si="50"/>
        <v>1.1000000000000001</v>
      </c>
      <c r="AB130" s="35">
        <f t="shared" si="52"/>
        <v>0</v>
      </c>
      <c r="AC130" s="35">
        <f t="shared" si="53"/>
        <v>0</v>
      </c>
      <c r="AD130" s="35">
        <f t="shared" si="54"/>
        <v>0</v>
      </c>
    </row>
    <row r="131" spans="1:30" ht="60.75" customHeight="1">
      <c r="A131" s="309" t="s">
        <v>879</v>
      </c>
      <c r="B131" s="149"/>
      <c r="C131" s="189">
        <v>8117</v>
      </c>
      <c r="D131" s="168" t="s">
        <v>63</v>
      </c>
      <c r="E131" s="95"/>
      <c r="F131" s="51" t="s">
        <v>420</v>
      </c>
      <c r="G131" s="62" t="s">
        <v>653</v>
      </c>
      <c r="H131" s="62"/>
      <c r="I131" s="62">
        <v>1.1000000000000001</v>
      </c>
      <c r="J131" s="218" t="s">
        <v>320</v>
      </c>
      <c r="K131" s="34"/>
      <c r="L131" s="285"/>
      <c r="M131" s="34"/>
      <c r="N131" s="57">
        <v>1380</v>
      </c>
      <c r="O131" s="276">
        <f t="shared" si="45"/>
        <v>1449</v>
      </c>
      <c r="P131" s="58">
        <v>1518</v>
      </c>
      <c r="Q131" s="59">
        <v>2346</v>
      </c>
      <c r="R131" s="30">
        <f>Q131/N131</f>
        <v>1.7</v>
      </c>
      <c r="S131" s="232">
        <f>N131*1.6</f>
        <v>2208</v>
      </c>
      <c r="T131" s="232">
        <f>N131*1.8</f>
        <v>2484</v>
      </c>
      <c r="U131" s="232">
        <f>N131*2</f>
        <v>2760</v>
      </c>
      <c r="V131" s="237">
        <f t="shared" si="60"/>
        <v>1.7</v>
      </c>
      <c r="W131" s="46">
        <f t="shared" si="61"/>
        <v>2208</v>
      </c>
      <c r="X131" s="46">
        <f>CEILING(N131*1.7,1)</f>
        <v>2346</v>
      </c>
      <c r="Y131" s="46">
        <f t="shared" si="62"/>
        <v>2760</v>
      </c>
      <c r="Z131" s="33"/>
      <c r="AA131" s="31">
        <f>P131/N131</f>
        <v>1.1000000000000001</v>
      </c>
      <c r="AB131" s="35">
        <f t="shared" si="52"/>
        <v>0</v>
      </c>
      <c r="AC131" s="35">
        <f t="shared" si="53"/>
        <v>0</v>
      </c>
      <c r="AD131" s="35">
        <f t="shared" si="54"/>
        <v>0</v>
      </c>
    </row>
    <row r="132" spans="1:30" ht="60.75" customHeight="1">
      <c r="A132" s="222" t="s">
        <v>615</v>
      </c>
      <c r="B132" s="141"/>
      <c r="C132" s="189">
        <v>11474</v>
      </c>
      <c r="D132" s="168" t="s">
        <v>617</v>
      </c>
      <c r="E132" s="95"/>
      <c r="F132" s="51" t="s">
        <v>616</v>
      </c>
      <c r="G132" s="62" t="s">
        <v>654</v>
      </c>
      <c r="H132" s="62"/>
      <c r="I132" s="62"/>
      <c r="J132" s="218" t="s">
        <v>320</v>
      </c>
      <c r="K132" s="34"/>
      <c r="L132" s="285"/>
      <c r="M132" s="34"/>
      <c r="N132" s="57">
        <v>700</v>
      </c>
      <c r="O132" s="276">
        <f t="shared" si="45"/>
        <v>735</v>
      </c>
      <c r="P132" s="58">
        <v>770</v>
      </c>
      <c r="Q132" s="59">
        <v>1260</v>
      </c>
      <c r="R132" s="30">
        <f>Q132/N132</f>
        <v>1.8</v>
      </c>
      <c r="S132" s="232">
        <f>N132*1.6</f>
        <v>1120</v>
      </c>
      <c r="T132" s="232">
        <f>N132*1.8</f>
        <v>1260</v>
      </c>
      <c r="U132" s="232">
        <f>N132*2</f>
        <v>1400</v>
      </c>
      <c r="V132" s="237">
        <f t="shared" si="60"/>
        <v>1.8</v>
      </c>
      <c r="W132" s="46">
        <f t="shared" si="61"/>
        <v>1120</v>
      </c>
      <c r="X132" s="46">
        <f>CEILING(N132*1.7,1)</f>
        <v>1190</v>
      </c>
      <c r="Y132" s="46">
        <f t="shared" si="62"/>
        <v>1400</v>
      </c>
      <c r="Z132" s="33"/>
      <c r="AA132" s="31">
        <f>P132/N132</f>
        <v>1.1000000000000001</v>
      </c>
      <c r="AB132" s="35">
        <f t="shared" si="52"/>
        <v>0</v>
      </c>
      <c r="AC132" s="35">
        <f t="shared" si="53"/>
        <v>0</v>
      </c>
      <c r="AD132" s="35">
        <f t="shared" si="54"/>
        <v>0</v>
      </c>
    </row>
    <row r="133" spans="1:30" ht="63" customHeight="1">
      <c r="A133" s="347" t="s">
        <v>1030</v>
      </c>
      <c r="B133" s="141"/>
      <c r="C133" s="190">
        <v>8130</v>
      </c>
      <c r="D133" s="168" t="s">
        <v>66</v>
      </c>
      <c r="E133" s="54"/>
      <c r="F133" s="55" t="s">
        <v>233</v>
      </c>
      <c r="G133" s="62" t="s">
        <v>68</v>
      </c>
      <c r="H133" s="62"/>
      <c r="I133" s="62">
        <v>0.19</v>
      </c>
      <c r="J133" s="218" t="s">
        <v>321</v>
      </c>
      <c r="K133" s="34"/>
      <c r="L133" s="285"/>
      <c r="M133" s="34"/>
      <c r="N133" s="57">
        <v>1370</v>
      </c>
      <c r="O133" s="276">
        <f t="shared" si="45"/>
        <v>1439</v>
      </c>
      <c r="P133" s="58">
        <v>1507</v>
      </c>
      <c r="Q133" s="59">
        <v>2192</v>
      </c>
      <c r="R133" s="30">
        <f t="shared" si="56"/>
        <v>1.6</v>
      </c>
      <c r="S133" s="232">
        <f t="shared" si="57"/>
        <v>2192</v>
      </c>
      <c r="T133" s="232">
        <f t="shared" si="58"/>
        <v>2466</v>
      </c>
      <c r="U133" s="232">
        <f t="shared" si="59"/>
        <v>2740</v>
      </c>
      <c r="V133" s="237">
        <f t="shared" si="60"/>
        <v>1.6</v>
      </c>
      <c r="W133" s="46">
        <f t="shared" si="61"/>
        <v>2192</v>
      </c>
      <c r="X133" s="46">
        <f t="shared" si="48"/>
        <v>2329</v>
      </c>
      <c r="Y133" s="46">
        <f t="shared" si="62"/>
        <v>2740</v>
      </c>
      <c r="Z133" s="33"/>
      <c r="AA133" s="31">
        <f t="shared" si="50"/>
        <v>1.1000000000000001</v>
      </c>
      <c r="AB133" s="35">
        <f t="shared" si="52"/>
        <v>0</v>
      </c>
      <c r="AC133" s="35">
        <f t="shared" si="53"/>
        <v>0</v>
      </c>
      <c r="AD133" s="35">
        <f t="shared" si="54"/>
        <v>0</v>
      </c>
    </row>
    <row r="134" spans="1:30" ht="83.25" customHeight="1">
      <c r="A134" s="225"/>
      <c r="B134" s="150"/>
      <c r="C134" s="190">
        <v>8132</v>
      </c>
      <c r="D134" s="168" t="s">
        <v>67</v>
      </c>
      <c r="E134" s="54"/>
      <c r="F134" s="55" t="s">
        <v>234</v>
      </c>
      <c r="G134" s="62" t="s">
        <v>69</v>
      </c>
      <c r="H134" s="62"/>
      <c r="I134" s="62">
        <v>0.28000000000000003</v>
      </c>
      <c r="J134" s="218" t="s">
        <v>321</v>
      </c>
      <c r="K134" s="34"/>
      <c r="L134" s="285"/>
      <c r="M134" s="34"/>
      <c r="N134" s="57">
        <v>1030</v>
      </c>
      <c r="O134" s="276">
        <f t="shared" si="45"/>
        <v>1082</v>
      </c>
      <c r="P134" s="58">
        <v>1133</v>
      </c>
      <c r="Q134" s="59">
        <v>1648</v>
      </c>
      <c r="R134" s="30">
        <f t="shared" si="56"/>
        <v>1.6</v>
      </c>
      <c r="S134" s="232">
        <f t="shared" si="57"/>
        <v>1648</v>
      </c>
      <c r="T134" s="232">
        <f t="shared" si="58"/>
        <v>1854</v>
      </c>
      <c r="U134" s="232">
        <f t="shared" si="59"/>
        <v>2060</v>
      </c>
      <c r="V134" s="237">
        <f t="shared" si="60"/>
        <v>1.6</v>
      </c>
      <c r="W134" s="46">
        <f t="shared" si="61"/>
        <v>1648</v>
      </c>
      <c r="X134" s="46">
        <f t="shared" si="48"/>
        <v>1751</v>
      </c>
      <c r="Y134" s="46">
        <f t="shared" si="62"/>
        <v>2060</v>
      </c>
      <c r="Z134" s="33"/>
      <c r="AA134" s="31">
        <f t="shared" si="50"/>
        <v>1.1000000000000001</v>
      </c>
      <c r="AB134" s="35">
        <f t="shared" si="52"/>
        <v>0</v>
      </c>
      <c r="AC134" s="35">
        <f t="shared" si="53"/>
        <v>0</v>
      </c>
      <c r="AD134" s="35">
        <f t="shared" si="54"/>
        <v>0</v>
      </c>
    </row>
    <row r="135" spans="1:30" ht="81" customHeight="1">
      <c r="A135" s="225"/>
      <c r="B135" s="150"/>
      <c r="C135" s="190">
        <v>8232</v>
      </c>
      <c r="D135" s="168" t="s">
        <v>58</v>
      </c>
      <c r="E135" s="54"/>
      <c r="F135" s="55" t="s">
        <v>235</v>
      </c>
      <c r="G135" s="62"/>
      <c r="H135" s="62"/>
      <c r="I135" s="62"/>
      <c r="J135" s="218" t="s">
        <v>321</v>
      </c>
      <c r="K135" s="34"/>
      <c r="L135" s="285"/>
      <c r="M135" s="34"/>
      <c r="N135" s="57">
        <v>630</v>
      </c>
      <c r="O135" s="276">
        <f t="shared" si="45"/>
        <v>662</v>
      </c>
      <c r="P135" s="58">
        <v>695</v>
      </c>
      <c r="Q135" s="59">
        <v>1134</v>
      </c>
      <c r="R135" s="30">
        <f t="shared" si="56"/>
        <v>1.8</v>
      </c>
      <c r="S135" s="232">
        <f t="shared" si="57"/>
        <v>1008</v>
      </c>
      <c r="T135" s="232">
        <f t="shared" si="58"/>
        <v>1134</v>
      </c>
      <c r="U135" s="232">
        <f t="shared" si="59"/>
        <v>1260</v>
      </c>
      <c r="V135" s="237">
        <f t="shared" si="60"/>
        <v>1.8</v>
      </c>
      <c r="W135" s="46">
        <f t="shared" si="61"/>
        <v>1008</v>
      </c>
      <c r="X135" s="46">
        <f t="shared" si="48"/>
        <v>1071</v>
      </c>
      <c r="Y135" s="46">
        <f t="shared" si="62"/>
        <v>1260</v>
      </c>
      <c r="Z135" s="33"/>
      <c r="AA135" s="31">
        <f t="shared" si="50"/>
        <v>1.1031746031746033</v>
      </c>
      <c r="AB135" s="35">
        <f t="shared" si="52"/>
        <v>0</v>
      </c>
      <c r="AC135" s="35">
        <f t="shared" si="53"/>
        <v>0</v>
      </c>
      <c r="AD135" s="35">
        <f t="shared" si="54"/>
        <v>0</v>
      </c>
    </row>
    <row r="136" spans="1:30" ht="60" customHeight="1">
      <c r="A136" s="320" t="s">
        <v>1038</v>
      </c>
      <c r="B136" s="150"/>
      <c r="C136" s="190">
        <v>5740</v>
      </c>
      <c r="D136" s="168" t="s">
        <v>696</v>
      </c>
      <c r="E136" s="54"/>
      <c r="F136" s="55" t="s">
        <v>835</v>
      </c>
      <c r="G136" s="55" t="s">
        <v>834</v>
      </c>
      <c r="H136" s="62"/>
      <c r="I136" s="62">
        <v>0.14000000000000001</v>
      </c>
      <c r="J136" s="218" t="s">
        <v>320</v>
      </c>
      <c r="K136" s="34"/>
      <c r="L136" s="285"/>
      <c r="M136" s="34"/>
      <c r="N136" s="57">
        <v>1050</v>
      </c>
      <c r="O136" s="276">
        <f t="shared" si="45"/>
        <v>1103</v>
      </c>
      <c r="P136" s="58">
        <f>N136*1.1</f>
        <v>1155</v>
      </c>
      <c r="Q136" s="59">
        <v>1680</v>
      </c>
      <c r="R136" s="30">
        <f t="shared" si="56"/>
        <v>1.6</v>
      </c>
      <c r="S136" s="232">
        <f t="shared" si="57"/>
        <v>1680</v>
      </c>
      <c r="T136" s="232">
        <f t="shared" si="58"/>
        <v>1890</v>
      </c>
      <c r="U136" s="232">
        <f t="shared" si="59"/>
        <v>2100</v>
      </c>
      <c r="V136" s="237">
        <f t="shared" si="60"/>
        <v>1.6</v>
      </c>
      <c r="W136" s="46">
        <f t="shared" si="61"/>
        <v>1680</v>
      </c>
      <c r="X136" s="46">
        <f>CEILING(N136*1.7,1)</f>
        <v>1785</v>
      </c>
      <c r="Y136" s="46">
        <f t="shared" si="62"/>
        <v>2100</v>
      </c>
      <c r="Z136" s="33"/>
      <c r="AA136" s="31">
        <f>P136/N136</f>
        <v>1.1000000000000001</v>
      </c>
      <c r="AB136" s="35">
        <f t="shared" si="52"/>
        <v>0</v>
      </c>
      <c r="AC136" s="35">
        <f t="shared" si="53"/>
        <v>0</v>
      </c>
      <c r="AD136" s="35">
        <f t="shared" si="54"/>
        <v>0</v>
      </c>
    </row>
    <row r="137" spans="1:30" ht="60" customHeight="1">
      <c r="A137" s="225"/>
      <c r="B137" s="150"/>
      <c r="C137" s="190">
        <v>5739</v>
      </c>
      <c r="D137" s="168" t="s">
        <v>37</v>
      </c>
      <c r="E137" s="54"/>
      <c r="F137" s="55" t="s">
        <v>421</v>
      </c>
      <c r="G137" s="55" t="s">
        <v>350</v>
      </c>
      <c r="H137" s="62"/>
      <c r="I137" s="62">
        <v>0.24</v>
      </c>
      <c r="J137" s="218" t="s">
        <v>320</v>
      </c>
      <c r="K137" s="34"/>
      <c r="L137" s="285"/>
      <c r="M137" s="34"/>
      <c r="N137" s="57">
        <v>350</v>
      </c>
      <c r="O137" s="276">
        <f>CEILING(N137*1.05,1)</f>
        <v>368</v>
      </c>
      <c r="P137" s="58">
        <v>386</v>
      </c>
      <c r="Q137" s="59">
        <v>700</v>
      </c>
      <c r="R137" s="30">
        <f t="shared" ref="R137:R146" si="63">Q137/N137</f>
        <v>2</v>
      </c>
      <c r="S137" s="232">
        <f t="shared" ref="S137:S146" si="64">N137*1.6</f>
        <v>560</v>
      </c>
      <c r="T137" s="232">
        <f t="shared" ref="T137:T146" si="65">N137*1.8</f>
        <v>630</v>
      </c>
      <c r="U137" s="232">
        <f t="shared" ref="U137:U146" si="66">N137*2</f>
        <v>700</v>
      </c>
      <c r="V137" s="237">
        <f t="shared" ref="V137:V146" si="67">Q137/N137</f>
        <v>2</v>
      </c>
      <c r="W137" s="46">
        <f t="shared" ref="W137:W146" si="68">CEILING(N137*1.6,1)</f>
        <v>560</v>
      </c>
      <c r="X137" s="46">
        <f>CEILING(N137*1.7,1)</f>
        <v>595</v>
      </c>
      <c r="Y137" s="46">
        <f t="shared" ref="Y137:Y146" si="69">CEILING(N137*2,1)</f>
        <v>700</v>
      </c>
      <c r="Z137" s="33"/>
      <c r="AA137" s="31">
        <f>P137/N137</f>
        <v>1.1028571428571428</v>
      </c>
      <c r="AB137" s="35">
        <f>N137*L137</f>
        <v>0</v>
      </c>
      <c r="AC137" s="35">
        <f>L137*P137</f>
        <v>0</v>
      </c>
      <c r="AD137" s="35">
        <f>Q137*L137</f>
        <v>0</v>
      </c>
    </row>
    <row r="138" spans="1:30" ht="60" customHeight="1">
      <c r="A138" s="250" t="s">
        <v>866</v>
      </c>
      <c r="B138" s="150"/>
      <c r="C138" s="190">
        <v>5741</v>
      </c>
      <c r="D138" s="245" t="s">
        <v>865</v>
      </c>
      <c r="E138" s="54"/>
      <c r="F138" s="55" t="s">
        <v>897</v>
      </c>
      <c r="G138" s="55" t="s">
        <v>894</v>
      </c>
      <c r="H138" s="62"/>
      <c r="I138" s="62">
        <v>6.6000000000000003E-2</v>
      </c>
      <c r="J138" s="218" t="s">
        <v>320</v>
      </c>
      <c r="K138" s="34"/>
      <c r="L138" s="285"/>
      <c r="M138" s="34"/>
      <c r="N138" s="57">
        <v>730</v>
      </c>
      <c r="O138" s="276">
        <f>CEILING(N138*1.05,1)</f>
        <v>767</v>
      </c>
      <c r="P138" s="58">
        <v>803</v>
      </c>
      <c r="Q138" s="59">
        <v>1168</v>
      </c>
      <c r="R138" s="30">
        <f t="shared" si="63"/>
        <v>1.6</v>
      </c>
      <c r="S138" s="232">
        <f t="shared" si="64"/>
        <v>1168</v>
      </c>
      <c r="T138" s="232">
        <f t="shared" si="65"/>
        <v>1314</v>
      </c>
      <c r="U138" s="232">
        <f t="shared" si="66"/>
        <v>1460</v>
      </c>
      <c r="V138" s="237">
        <f t="shared" si="67"/>
        <v>1.6</v>
      </c>
      <c r="W138" s="46">
        <f t="shared" si="68"/>
        <v>1168</v>
      </c>
      <c r="X138" s="46">
        <f>CEILING(N138*1.7,1)</f>
        <v>1241</v>
      </c>
      <c r="Y138" s="46">
        <f t="shared" si="69"/>
        <v>1460</v>
      </c>
      <c r="Z138" s="33"/>
      <c r="AA138" s="31">
        <f>P138/N138</f>
        <v>1.1000000000000001</v>
      </c>
      <c r="AB138" s="35">
        <f>N138*L138</f>
        <v>0</v>
      </c>
      <c r="AC138" s="35">
        <f>L138*P138</f>
        <v>0</v>
      </c>
      <c r="AD138" s="35">
        <f>Q138*L138</f>
        <v>0</v>
      </c>
    </row>
    <row r="139" spans="1:30" ht="60" customHeight="1">
      <c r="A139" s="225"/>
      <c r="B139" s="150"/>
      <c r="C139" s="190">
        <v>5746</v>
      </c>
      <c r="D139" s="168" t="s">
        <v>864</v>
      </c>
      <c r="E139" s="54"/>
      <c r="F139" s="55" t="s">
        <v>884</v>
      </c>
      <c r="G139" s="55" t="s">
        <v>900</v>
      </c>
      <c r="H139" s="62"/>
      <c r="I139" s="62">
        <v>0.04</v>
      </c>
      <c r="J139" s="218" t="s">
        <v>901</v>
      </c>
      <c r="K139" s="34"/>
      <c r="L139" s="285"/>
      <c r="M139" s="34"/>
      <c r="N139" s="57"/>
      <c r="O139" s="276">
        <f t="shared" si="45"/>
        <v>0</v>
      </c>
      <c r="P139" s="58"/>
      <c r="Q139" s="59"/>
      <c r="R139" s="30" t="e">
        <f t="shared" si="63"/>
        <v>#DIV/0!</v>
      </c>
      <c r="S139" s="232">
        <f t="shared" si="64"/>
        <v>0</v>
      </c>
      <c r="T139" s="232">
        <f t="shared" si="65"/>
        <v>0</v>
      </c>
      <c r="U139" s="232">
        <f t="shared" si="66"/>
        <v>0</v>
      </c>
      <c r="V139" s="237" t="e">
        <f t="shared" si="67"/>
        <v>#DIV/0!</v>
      </c>
      <c r="W139" s="46">
        <f t="shared" si="68"/>
        <v>0</v>
      </c>
      <c r="X139" s="46">
        <f t="shared" si="48"/>
        <v>0</v>
      </c>
      <c r="Y139" s="46">
        <f t="shared" si="69"/>
        <v>0</v>
      </c>
      <c r="Z139" s="33"/>
      <c r="AA139" s="31" t="e">
        <f t="shared" si="50"/>
        <v>#DIV/0!</v>
      </c>
      <c r="AB139" s="35">
        <f t="shared" si="52"/>
        <v>0</v>
      </c>
      <c r="AC139" s="35">
        <f t="shared" si="53"/>
        <v>0</v>
      </c>
      <c r="AD139" s="35">
        <f t="shared" si="54"/>
        <v>0</v>
      </c>
    </row>
    <row r="140" spans="1:30" ht="60" customHeight="1">
      <c r="A140" s="347" t="s">
        <v>1028</v>
      </c>
      <c r="B140" s="150"/>
      <c r="C140" s="190">
        <v>1344</v>
      </c>
      <c r="D140" s="245" t="s">
        <v>891</v>
      </c>
      <c r="E140" s="54"/>
      <c r="F140" s="55" t="s">
        <v>893</v>
      </c>
      <c r="G140" s="55" t="s">
        <v>898</v>
      </c>
      <c r="H140" s="62"/>
      <c r="I140" s="62">
        <v>0.05</v>
      </c>
      <c r="J140" s="218" t="s">
        <v>320</v>
      </c>
      <c r="K140" s="34"/>
      <c r="L140" s="285"/>
      <c r="M140" s="34"/>
      <c r="N140" s="57">
        <v>400</v>
      </c>
      <c r="O140" s="276">
        <f>ROUND(N140*1.05,1)</f>
        <v>420</v>
      </c>
      <c r="P140" s="58">
        <v>440</v>
      </c>
      <c r="Q140" s="59">
        <v>720</v>
      </c>
      <c r="R140" s="30">
        <f>Q140/N140</f>
        <v>1.8</v>
      </c>
      <c r="S140" s="232">
        <f>N140*1.6</f>
        <v>640</v>
      </c>
      <c r="T140" s="232">
        <f>N140*1.8</f>
        <v>720</v>
      </c>
      <c r="U140" s="232">
        <f>N140*2</f>
        <v>800</v>
      </c>
      <c r="V140" s="237">
        <f>Q140/N140</f>
        <v>1.8</v>
      </c>
      <c r="W140" s="46">
        <f>CEILING(N140*1.6,1)</f>
        <v>640</v>
      </c>
      <c r="X140" s="46">
        <f>CEILING(N140*1.7,1)</f>
        <v>680</v>
      </c>
      <c r="Y140" s="46">
        <f>CEILING(N140*2,1)</f>
        <v>800</v>
      </c>
      <c r="Z140" s="33"/>
      <c r="AA140" s="31">
        <f>P140/N140</f>
        <v>1.1000000000000001</v>
      </c>
      <c r="AB140" s="35">
        <f>N140*L140</f>
        <v>0</v>
      </c>
      <c r="AC140" s="35">
        <f>L140*P140</f>
        <v>0</v>
      </c>
      <c r="AD140" s="35">
        <f>Q140*L140</f>
        <v>0</v>
      </c>
    </row>
    <row r="141" spans="1:30" ht="60" customHeight="1">
      <c r="A141" s="347" t="s">
        <v>1028</v>
      </c>
      <c r="B141" s="150"/>
      <c r="C141" s="190">
        <v>1345</v>
      </c>
      <c r="D141" s="245" t="s">
        <v>1017</v>
      </c>
      <c r="E141" s="54"/>
      <c r="F141" s="55" t="s">
        <v>1018</v>
      </c>
      <c r="G141" s="55" t="s">
        <v>898</v>
      </c>
      <c r="H141" s="62"/>
      <c r="I141" s="62">
        <v>0.05</v>
      </c>
      <c r="J141" s="218" t="s">
        <v>320</v>
      </c>
      <c r="K141" s="34"/>
      <c r="L141" s="285"/>
      <c r="M141" s="34"/>
      <c r="N141" s="57">
        <v>710</v>
      </c>
      <c r="O141" s="276">
        <f>ROUND(N141*1.05,1)</f>
        <v>745.5</v>
      </c>
      <c r="P141" s="58">
        <v>781</v>
      </c>
      <c r="Q141" s="59">
        <v>1136</v>
      </c>
      <c r="R141" s="30">
        <f t="shared" si="63"/>
        <v>1.6</v>
      </c>
      <c r="S141" s="232">
        <f t="shared" si="64"/>
        <v>1136</v>
      </c>
      <c r="T141" s="232">
        <f t="shared" si="65"/>
        <v>1278</v>
      </c>
      <c r="U141" s="232">
        <f t="shared" si="66"/>
        <v>1420</v>
      </c>
      <c r="V141" s="237">
        <f t="shared" si="67"/>
        <v>1.6</v>
      </c>
      <c r="W141" s="46">
        <f t="shared" si="68"/>
        <v>1136</v>
      </c>
      <c r="X141" s="46">
        <f t="shared" si="48"/>
        <v>1207</v>
      </c>
      <c r="Y141" s="46">
        <f t="shared" si="69"/>
        <v>1420</v>
      </c>
      <c r="Z141" s="33"/>
      <c r="AA141" s="31">
        <f t="shared" si="50"/>
        <v>1.1000000000000001</v>
      </c>
      <c r="AB141" s="35">
        <f t="shared" si="52"/>
        <v>0</v>
      </c>
      <c r="AC141" s="35">
        <f t="shared" si="53"/>
        <v>0</v>
      </c>
      <c r="AD141" s="35">
        <f t="shared" si="54"/>
        <v>0</v>
      </c>
    </row>
    <row r="142" spans="1:30" ht="60" customHeight="1">
      <c r="A142" s="309" t="s">
        <v>887</v>
      </c>
      <c r="B142" s="150"/>
      <c r="C142" s="190">
        <v>2104</v>
      </c>
      <c r="D142" s="245" t="s">
        <v>892</v>
      </c>
      <c r="E142" s="54"/>
      <c r="F142" s="55" t="s">
        <v>899</v>
      </c>
      <c r="G142" s="55" t="s">
        <v>898</v>
      </c>
      <c r="H142" s="62"/>
      <c r="I142" s="62">
        <v>0.05</v>
      </c>
      <c r="J142" s="218" t="s">
        <v>320</v>
      </c>
      <c r="K142" s="34"/>
      <c r="L142" s="285"/>
      <c r="M142" s="34"/>
      <c r="N142" s="57">
        <v>220</v>
      </c>
      <c r="O142" s="276">
        <f>ROUND(N142*1.05,1)</f>
        <v>231</v>
      </c>
      <c r="P142" s="58">
        <v>242</v>
      </c>
      <c r="Q142" s="59">
        <v>440</v>
      </c>
      <c r="R142" s="30">
        <f t="shared" si="63"/>
        <v>2</v>
      </c>
      <c r="S142" s="232">
        <f t="shared" si="64"/>
        <v>352</v>
      </c>
      <c r="T142" s="232">
        <f t="shared" si="65"/>
        <v>396</v>
      </c>
      <c r="U142" s="232">
        <f t="shared" si="66"/>
        <v>440</v>
      </c>
      <c r="V142" s="237">
        <f t="shared" si="67"/>
        <v>2</v>
      </c>
      <c r="W142" s="46">
        <f t="shared" si="68"/>
        <v>352</v>
      </c>
      <c r="X142" s="46">
        <f>CEILING(N142*1.7,1)</f>
        <v>374</v>
      </c>
      <c r="Y142" s="46">
        <f t="shared" si="69"/>
        <v>440</v>
      </c>
      <c r="Z142" s="33"/>
      <c r="AA142" s="31">
        <f>P142/N142</f>
        <v>1.1000000000000001</v>
      </c>
      <c r="AB142" s="35">
        <f>N142*L142</f>
        <v>0</v>
      </c>
      <c r="AC142" s="35">
        <f>L142*P142</f>
        <v>0</v>
      </c>
      <c r="AD142" s="35">
        <f>Q142*L142</f>
        <v>0</v>
      </c>
    </row>
    <row r="143" spans="1:30" ht="60" customHeight="1">
      <c r="A143" s="250" t="s">
        <v>711</v>
      </c>
      <c r="B143" s="150"/>
      <c r="C143" s="190">
        <v>7694</v>
      </c>
      <c r="D143" s="168" t="s">
        <v>622</v>
      </c>
      <c r="E143" s="54"/>
      <c r="F143" s="55" t="s">
        <v>623</v>
      </c>
      <c r="G143" s="55" t="s">
        <v>624</v>
      </c>
      <c r="H143" s="62"/>
      <c r="I143" s="62">
        <v>0.05</v>
      </c>
      <c r="J143" s="218" t="s">
        <v>320</v>
      </c>
      <c r="K143" s="34"/>
      <c r="L143" s="285"/>
      <c r="M143" s="34"/>
      <c r="N143" s="57">
        <v>145</v>
      </c>
      <c r="O143" s="276">
        <f>ROUND(N143*1.05,1)</f>
        <v>152.30000000000001</v>
      </c>
      <c r="P143" s="58">
        <v>160</v>
      </c>
      <c r="Q143" s="59">
        <v>290</v>
      </c>
      <c r="R143" s="30">
        <f t="shared" si="63"/>
        <v>2</v>
      </c>
      <c r="S143" s="232">
        <f t="shared" si="64"/>
        <v>232</v>
      </c>
      <c r="T143" s="232">
        <f t="shared" si="65"/>
        <v>261</v>
      </c>
      <c r="U143" s="232">
        <f t="shared" si="66"/>
        <v>290</v>
      </c>
      <c r="V143" s="237">
        <f t="shared" si="67"/>
        <v>2</v>
      </c>
      <c r="W143" s="46">
        <f t="shared" si="68"/>
        <v>232</v>
      </c>
      <c r="X143" s="46">
        <f t="shared" si="48"/>
        <v>247</v>
      </c>
      <c r="Y143" s="46">
        <f t="shared" si="69"/>
        <v>290</v>
      </c>
      <c r="Z143" s="33"/>
      <c r="AA143" s="31">
        <f t="shared" si="50"/>
        <v>1.103448275862069</v>
      </c>
      <c r="AB143" s="35">
        <f t="shared" si="52"/>
        <v>0</v>
      </c>
      <c r="AC143" s="35">
        <f t="shared" si="53"/>
        <v>0</v>
      </c>
      <c r="AD143" s="35">
        <f t="shared" si="54"/>
        <v>0</v>
      </c>
    </row>
    <row r="144" spans="1:30" s="5" customFormat="1" ht="79.5" customHeight="1" thickBot="1">
      <c r="A144" s="250" t="s">
        <v>668</v>
      </c>
      <c r="B144" s="150"/>
      <c r="C144" s="192">
        <v>5560</v>
      </c>
      <c r="D144" s="168" t="s">
        <v>527</v>
      </c>
      <c r="E144" s="64"/>
      <c r="F144" s="65" t="s">
        <v>236</v>
      </c>
      <c r="G144" s="219" t="s">
        <v>349</v>
      </c>
      <c r="H144" s="62"/>
      <c r="I144" s="62"/>
      <c r="J144" s="218" t="s">
        <v>320</v>
      </c>
      <c r="K144" s="72"/>
      <c r="L144" s="56"/>
      <c r="M144" s="72"/>
      <c r="N144" s="57">
        <v>160</v>
      </c>
      <c r="O144" s="276">
        <f t="shared" si="45"/>
        <v>168</v>
      </c>
      <c r="P144" s="58">
        <v>176</v>
      </c>
      <c r="Q144" s="59">
        <v>288</v>
      </c>
      <c r="R144" s="70">
        <f t="shared" si="63"/>
        <v>1.8</v>
      </c>
      <c r="S144" s="234">
        <f t="shared" si="64"/>
        <v>256</v>
      </c>
      <c r="T144" s="234">
        <f t="shared" si="65"/>
        <v>288</v>
      </c>
      <c r="U144" s="234">
        <f t="shared" si="66"/>
        <v>320</v>
      </c>
      <c r="V144" s="237">
        <f t="shared" si="67"/>
        <v>1.8</v>
      </c>
      <c r="W144" s="71">
        <f t="shared" si="68"/>
        <v>256</v>
      </c>
      <c r="X144" s="46">
        <f>CEILING(N144*1.7,1)</f>
        <v>272</v>
      </c>
      <c r="Y144" s="71">
        <f t="shared" si="69"/>
        <v>320</v>
      </c>
      <c r="Z144" s="74"/>
      <c r="AA144" s="31">
        <f>P144/N144</f>
        <v>1.1000000000000001</v>
      </c>
      <c r="AB144" s="35">
        <f t="shared" si="52"/>
        <v>0</v>
      </c>
      <c r="AC144" s="35">
        <f t="shared" si="53"/>
        <v>0</v>
      </c>
      <c r="AD144" s="35">
        <f t="shared" si="54"/>
        <v>0</v>
      </c>
    </row>
    <row r="145" spans="1:30" s="5" customFormat="1" ht="79.5" customHeight="1" thickBot="1">
      <c r="A145" s="221"/>
      <c r="B145" s="8"/>
      <c r="C145" s="192">
        <v>9921</v>
      </c>
      <c r="D145" s="168" t="s">
        <v>528</v>
      </c>
      <c r="E145" s="64"/>
      <c r="F145" s="65" t="s">
        <v>541</v>
      </c>
      <c r="G145" s="65" t="s">
        <v>540</v>
      </c>
      <c r="H145" s="62"/>
      <c r="I145" s="62">
        <v>0.03</v>
      </c>
      <c r="J145" s="218" t="s">
        <v>321</v>
      </c>
      <c r="K145" s="72"/>
      <c r="L145" s="56"/>
      <c r="M145" s="72"/>
      <c r="N145" s="57">
        <v>100</v>
      </c>
      <c r="O145" s="276">
        <f>CEILING(N145*1.05,1)</f>
        <v>105</v>
      </c>
      <c r="P145" s="58">
        <v>110</v>
      </c>
      <c r="Q145" s="59">
        <v>180</v>
      </c>
      <c r="R145" s="70">
        <f>Q145/N145</f>
        <v>1.8</v>
      </c>
      <c r="S145" s="234">
        <f>N145*1.6</f>
        <v>160</v>
      </c>
      <c r="T145" s="234">
        <f>N145*1.8</f>
        <v>180</v>
      </c>
      <c r="U145" s="234">
        <f>N145*2</f>
        <v>200</v>
      </c>
      <c r="V145" s="237">
        <f>Q145/N145</f>
        <v>1.8</v>
      </c>
      <c r="W145" s="71">
        <f>CEILING(N145*1.6,1)</f>
        <v>160</v>
      </c>
      <c r="X145" s="46">
        <f>CEILING(N145*1.7,1)</f>
        <v>170</v>
      </c>
      <c r="Y145" s="71">
        <f>CEILING(N145*2,1)</f>
        <v>200</v>
      </c>
      <c r="Z145" s="74"/>
      <c r="AA145" s="31">
        <f>P145/N145</f>
        <v>1.1000000000000001</v>
      </c>
      <c r="AB145" s="35">
        <f>N145*L145</f>
        <v>0</v>
      </c>
      <c r="AC145" s="35">
        <f>L145*P145</f>
        <v>0</v>
      </c>
      <c r="AD145" s="35">
        <f>Q145*L145</f>
        <v>0</v>
      </c>
    </row>
    <row r="146" spans="1:30" s="5" customFormat="1" ht="79.5" customHeight="1" thickBot="1">
      <c r="A146" s="221"/>
      <c r="B146" s="8"/>
      <c r="C146" s="315" t="s">
        <v>1039</v>
      </c>
      <c r="D146" s="245" t="s">
        <v>993</v>
      </c>
      <c r="E146" s="64"/>
      <c r="F146" s="65" t="s">
        <v>1042</v>
      </c>
      <c r="G146" s="65" t="s">
        <v>1041</v>
      </c>
      <c r="H146" s="62"/>
      <c r="I146" s="62">
        <v>7.0000000000000007E-2</v>
      </c>
      <c r="J146" s="218" t="s">
        <v>1040</v>
      </c>
      <c r="K146" s="72"/>
      <c r="L146" s="56"/>
      <c r="M146" s="72"/>
      <c r="N146" s="57">
        <v>170</v>
      </c>
      <c r="O146" s="276">
        <f>CEILING(N146*1.05,1)</f>
        <v>179</v>
      </c>
      <c r="P146" s="58">
        <v>187</v>
      </c>
      <c r="Q146" s="59">
        <v>300</v>
      </c>
      <c r="R146" s="70">
        <f t="shared" si="63"/>
        <v>1.7647058823529411</v>
      </c>
      <c r="S146" s="234">
        <f t="shared" si="64"/>
        <v>272</v>
      </c>
      <c r="T146" s="234">
        <f t="shared" si="65"/>
        <v>306</v>
      </c>
      <c r="U146" s="234">
        <f t="shared" si="66"/>
        <v>340</v>
      </c>
      <c r="V146" s="237">
        <f t="shared" si="67"/>
        <v>1.7647058823529411</v>
      </c>
      <c r="W146" s="71">
        <f t="shared" si="68"/>
        <v>272</v>
      </c>
      <c r="X146" s="46">
        <f>CEILING(N146*1.7,1)</f>
        <v>289</v>
      </c>
      <c r="Y146" s="71">
        <f t="shared" si="69"/>
        <v>340</v>
      </c>
      <c r="Z146" s="74"/>
      <c r="AA146" s="31">
        <f>P146/N146</f>
        <v>1.1000000000000001</v>
      </c>
      <c r="AB146" s="35">
        <f>N146*L146</f>
        <v>0</v>
      </c>
      <c r="AC146" s="35">
        <f>L146*P146</f>
        <v>0</v>
      </c>
      <c r="AD146" s="35">
        <f>Q146*L146</f>
        <v>0</v>
      </c>
    </row>
    <row r="147" spans="1:30" s="5" customFormat="1" ht="79.5" customHeight="1" thickBot="1">
      <c r="A147" s="221"/>
      <c r="B147" s="8"/>
      <c r="C147" s="315">
        <v>8390</v>
      </c>
      <c r="D147" s="168" t="s">
        <v>945</v>
      </c>
      <c r="E147" s="64"/>
      <c r="F147" s="65" t="s">
        <v>946</v>
      </c>
      <c r="G147" s="65" t="s">
        <v>947</v>
      </c>
      <c r="H147" s="62"/>
      <c r="I147" s="62">
        <v>0.01</v>
      </c>
      <c r="J147" s="218" t="s">
        <v>320</v>
      </c>
      <c r="K147" s="72"/>
      <c r="L147" s="56"/>
      <c r="M147" s="72"/>
      <c r="N147" s="57">
        <v>120</v>
      </c>
      <c r="O147" s="276">
        <f t="shared" si="45"/>
        <v>126</v>
      </c>
      <c r="P147" s="58">
        <v>132</v>
      </c>
      <c r="Q147" s="59">
        <v>240</v>
      </c>
      <c r="R147" s="70">
        <f t="shared" si="56"/>
        <v>2</v>
      </c>
      <c r="S147" s="234">
        <f t="shared" si="57"/>
        <v>192</v>
      </c>
      <c r="T147" s="234">
        <f t="shared" si="58"/>
        <v>216</v>
      </c>
      <c r="U147" s="234">
        <f t="shared" si="59"/>
        <v>240</v>
      </c>
      <c r="V147" s="237">
        <f>Q147/N147</f>
        <v>2</v>
      </c>
      <c r="W147" s="71">
        <f>CEILING(N147*1.6,1)</f>
        <v>192</v>
      </c>
      <c r="X147" s="46">
        <f t="shared" ref="X147:X224" si="70">CEILING(N147*1.7,1)</f>
        <v>204</v>
      </c>
      <c r="Y147" s="71">
        <f>CEILING(N147*2,1)</f>
        <v>240</v>
      </c>
      <c r="Z147" s="74"/>
      <c r="AA147" s="31">
        <f t="shared" ref="AA147:AA223" si="71">P147/N147</f>
        <v>1.1000000000000001</v>
      </c>
      <c r="AB147" s="35">
        <f t="shared" si="52"/>
        <v>0</v>
      </c>
      <c r="AC147" s="35">
        <f t="shared" si="53"/>
        <v>0</v>
      </c>
      <c r="AD147" s="35">
        <f t="shared" si="54"/>
        <v>0</v>
      </c>
    </row>
    <row r="148" spans="1:30" ht="62.25" customHeight="1" thickBot="1">
      <c r="A148" s="297" t="s">
        <v>848</v>
      </c>
      <c r="B148" s="8"/>
      <c r="C148" s="190">
        <v>290</v>
      </c>
      <c r="D148" s="213" t="s">
        <v>99</v>
      </c>
      <c r="E148" s="50"/>
      <c r="F148" s="49" t="s">
        <v>237</v>
      </c>
      <c r="G148" s="81" t="s">
        <v>348</v>
      </c>
      <c r="H148" s="62"/>
      <c r="I148" s="62">
        <v>0.11</v>
      </c>
      <c r="J148" s="218" t="s">
        <v>321</v>
      </c>
      <c r="K148" s="34"/>
      <c r="L148" s="285"/>
      <c r="M148" s="34"/>
      <c r="N148" s="57">
        <v>840</v>
      </c>
      <c r="O148" s="276">
        <f t="shared" si="45"/>
        <v>882</v>
      </c>
      <c r="P148" s="58">
        <v>924</v>
      </c>
      <c r="Q148" s="59">
        <v>1344</v>
      </c>
      <c r="R148" s="30">
        <f t="shared" si="56"/>
        <v>1.6</v>
      </c>
      <c r="S148" s="232">
        <f t="shared" si="57"/>
        <v>1344</v>
      </c>
      <c r="T148" s="232">
        <f t="shared" si="58"/>
        <v>1512</v>
      </c>
      <c r="U148" s="232">
        <f t="shared" si="59"/>
        <v>1680</v>
      </c>
      <c r="V148" s="237">
        <f>Q148/N148</f>
        <v>1.6</v>
      </c>
      <c r="W148" s="46">
        <f>CEILING(N148*1.6,1)</f>
        <v>1344</v>
      </c>
      <c r="X148" s="46">
        <f t="shared" si="70"/>
        <v>1428</v>
      </c>
      <c r="Y148" s="46">
        <f>CEILING(N148*2,1)</f>
        <v>1680</v>
      </c>
      <c r="Z148" s="33"/>
      <c r="AA148" s="31">
        <f t="shared" si="71"/>
        <v>1.1000000000000001</v>
      </c>
      <c r="AB148" s="35">
        <f t="shared" si="52"/>
        <v>0</v>
      </c>
      <c r="AC148" s="35">
        <f t="shared" si="53"/>
        <v>0</v>
      </c>
      <c r="AD148" s="35">
        <f t="shared" si="54"/>
        <v>0</v>
      </c>
    </row>
    <row r="149" spans="1:30" ht="58.5" customHeight="1" thickBot="1">
      <c r="A149" s="316" t="s">
        <v>951</v>
      </c>
      <c r="B149" s="150"/>
      <c r="C149" s="190">
        <v>289</v>
      </c>
      <c r="D149" s="214" t="s">
        <v>100</v>
      </c>
      <c r="E149" s="64"/>
      <c r="F149" s="65" t="s">
        <v>237</v>
      </c>
      <c r="G149" s="219" t="s">
        <v>347</v>
      </c>
      <c r="H149" s="62"/>
      <c r="I149" s="62">
        <v>0.18</v>
      </c>
      <c r="J149" s="218" t="s">
        <v>321</v>
      </c>
      <c r="K149" s="34"/>
      <c r="L149" s="285"/>
      <c r="M149" s="34"/>
      <c r="N149" s="57">
        <v>1100</v>
      </c>
      <c r="O149" s="276">
        <f t="shared" si="45"/>
        <v>1155</v>
      </c>
      <c r="P149" s="58">
        <v>1210</v>
      </c>
      <c r="Q149" s="59">
        <v>1760</v>
      </c>
      <c r="R149" s="30">
        <f t="shared" si="56"/>
        <v>1.6</v>
      </c>
      <c r="S149" s="232">
        <f t="shared" si="57"/>
        <v>1760</v>
      </c>
      <c r="T149" s="232">
        <f t="shared" si="58"/>
        <v>1980</v>
      </c>
      <c r="U149" s="232">
        <f t="shared" si="59"/>
        <v>2200</v>
      </c>
      <c r="V149" s="237">
        <f>Q149/N149</f>
        <v>1.6</v>
      </c>
      <c r="W149" s="46">
        <f>CEILING(N149*1.6,1)</f>
        <v>1760</v>
      </c>
      <c r="X149" s="46">
        <f t="shared" si="70"/>
        <v>1870</v>
      </c>
      <c r="Y149" s="46">
        <f>CEILING(N149*2,1)</f>
        <v>2200</v>
      </c>
      <c r="Z149" s="33"/>
      <c r="AA149" s="31">
        <f t="shared" si="71"/>
        <v>1.1000000000000001</v>
      </c>
      <c r="AB149" s="35">
        <f t="shared" si="52"/>
        <v>0</v>
      </c>
      <c r="AC149" s="35">
        <f t="shared" si="53"/>
        <v>0</v>
      </c>
      <c r="AD149" s="35">
        <f t="shared" si="54"/>
        <v>0</v>
      </c>
    </row>
    <row r="150" spans="1:30" ht="15.75">
      <c r="A150" s="223"/>
      <c r="B150" s="150"/>
      <c r="C150" s="177"/>
      <c r="D150" s="164" t="s">
        <v>74</v>
      </c>
      <c r="E150" s="67"/>
      <c r="F150" s="67"/>
      <c r="G150" s="67"/>
      <c r="H150" s="62"/>
      <c r="I150" s="62"/>
      <c r="J150" s="79"/>
      <c r="K150" s="34"/>
      <c r="L150" s="285"/>
      <c r="M150" s="34"/>
      <c r="N150" s="57"/>
      <c r="O150" s="276">
        <f t="shared" si="45"/>
        <v>0</v>
      </c>
      <c r="P150" s="58"/>
      <c r="Q150" s="59"/>
      <c r="R150" s="30" t="e">
        <f t="shared" si="56"/>
        <v>#DIV/0!</v>
      </c>
      <c r="S150" s="232">
        <f t="shared" si="57"/>
        <v>0</v>
      </c>
      <c r="T150" s="232">
        <f t="shared" si="58"/>
        <v>0</v>
      </c>
      <c r="U150" s="232">
        <f t="shared" si="59"/>
        <v>0</v>
      </c>
      <c r="V150" s="237"/>
      <c r="W150" s="46"/>
      <c r="X150" s="46">
        <f t="shared" si="70"/>
        <v>0</v>
      </c>
      <c r="Y150" s="46"/>
      <c r="Z150" s="33"/>
      <c r="AA150" s="31"/>
      <c r="AB150" s="35">
        <f t="shared" si="52"/>
        <v>0</v>
      </c>
      <c r="AC150" s="35">
        <f t="shared" si="53"/>
        <v>0</v>
      </c>
      <c r="AD150" s="35">
        <f t="shared" si="54"/>
        <v>0</v>
      </c>
    </row>
    <row r="151" spans="1:30" ht="65.25" customHeight="1">
      <c r="A151" s="309" t="s">
        <v>906</v>
      </c>
      <c r="B151" s="141"/>
      <c r="C151" s="190">
        <v>7040</v>
      </c>
      <c r="D151" s="161" t="s">
        <v>87</v>
      </c>
      <c r="E151" s="54"/>
      <c r="F151" s="55" t="s">
        <v>238</v>
      </c>
      <c r="G151" s="55">
        <v>50</v>
      </c>
      <c r="H151" s="62"/>
      <c r="I151" s="62">
        <v>1</v>
      </c>
      <c r="J151" s="220" t="s">
        <v>321</v>
      </c>
      <c r="K151" s="34"/>
      <c r="L151" s="285"/>
      <c r="M151" s="34"/>
      <c r="N151" s="57">
        <v>3250</v>
      </c>
      <c r="O151" s="276">
        <f t="shared" si="45"/>
        <v>3413</v>
      </c>
      <c r="P151" s="58">
        <v>3575</v>
      </c>
      <c r="Q151" s="59">
        <v>5525</v>
      </c>
      <c r="R151" s="30">
        <f t="shared" si="56"/>
        <v>1.7</v>
      </c>
      <c r="S151" s="232">
        <f t="shared" si="57"/>
        <v>5200</v>
      </c>
      <c r="T151" s="232">
        <f t="shared" si="58"/>
        <v>5850</v>
      </c>
      <c r="U151" s="232">
        <f t="shared" si="59"/>
        <v>6500</v>
      </c>
      <c r="V151" s="237">
        <f t="shared" ref="V151:V169" si="72">Q151/N151</f>
        <v>1.7</v>
      </c>
      <c r="W151" s="46">
        <f t="shared" si="47"/>
        <v>5200</v>
      </c>
      <c r="X151" s="46">
        <f t="shared" si="70"/>
        <v>5525</v>
      </c>
      <c r="Y151" s="46">
        <f t="shared" si="49"/>
        <v>6500</v>
      </c>
      <c r="Z151" s="33"/>
      <c r="AA151" s="31">
        <f t="shared" si="71"/>
        <v>1.1000000000000001</v>
      </c>
      <c r="AB151" s="35">
        <f t="shared" si="52"/>
        <v>0</v>
      </c>
      <c r="AC151" s="35">
        <f t="shared" si="53"/>
        <v>0</v>
      </c>
      <c r="AD151" s="35">
        <f t="shared" si="54"/>
        <v>0</v>
      </c>
    </row>
    <row r="152" spans="1:30" ht="96" customHeight="1">
      <c r="A152" s="320" t="s">
        <v>1045</v>
      </c>
      <c r="B152" s="151"/>
      <c r="C152" s="190">
        <v>5664</v>
      </c>
      <c r="D152" s="161" t="s">
        <v>88</v>
      </c>
      <c r="E152" s="54"/>
      <c r="F152" s="55" t="s">
        <v>422</v>
      </c>
      <c r="G152" s="55" t="s">
        <v>346</v>
      </c>
      <c r="H152" s="62"/>
      <c r="I152" s="62">
        <v>1.1000000000000001</v>
      </c>
      <c r="J152" s="218" t="s">
        <v>321</v>
      </c>
      <c r="K152" s="34"/>
      <c r="L152" s="285"/>
      <c r="M152" s="34"/>
      <c r="N152" s="57">
        <v>3880</v>
      </c>
      <c r="O152" s="276">
        <f t="shared" si="45"/>
        <v>4074</v>
      </c>
      <c r="P152" s="58">
        <v>4268</v>
      </c>
      <c r="Q152" s="59">
        <v>6596</v>
      </c>
      <c r="R152" s="30">
        <f t="shared" si="56"/>
        <v>1.7</v>
      </c>
      <c r="S152" s="232">
        <f t="shared" si="57"/>
        <v>6208</v>
      </c>
      <c r="T152" s="232">
        <f t="shared" si="58"/>
        <v>6984</v>
      </c>
      <c r="U152" s="232">
        <f t="shared" si="59"/>
        <v>7760</v>
      </c>
      <c r="V152" s="237">
        <f t="shared" si="72"/>
        <v>1.7</v>
      </c>
      <c r="W152" s="46">
        <f t="shared" si="47"/>
        <v>6208</v>
      </c>
      <c r="X152" s="46">
        <f t="shared" si="70"/>
        <v>6596</v>
      </c>
      <c r="Y152" s="46">
        <f t="shared" si="49"/>
        <v>7760</v>
      </c>
      <c r="Z152" s="33"/>
      <c r="AA152" s="31">
        <f t="shared" si="71"/>
        <v>1.1000000000000001</v>
      </c>
      <c r="AB152" s="35">
        <f t="shared" ref="AB152:AB188" si="73">N152*L152</f>
        <v>0</v>
      </c>
      <c r="AC152" s="35">
        <f t="shared" ref="AC152:AC188" si="74">L152*P152</f>
        <v>0</v>
      </c>
      <c r="AD152" s="35">
        <f t="shared" ref="AD152:AD188" si="75">Q152*L152</f>
        <v>0</v>
      </c>
    </row>
    <row r="153" spans="1:30" ht="65.25" customHeight="1">
      <c r="A153" s="320" t="s">
        <v>1007</v>
      </c>
      <c r="B153" s="150"/>
      <c r="C153" s="190">
        <v>5622</v>
      </c>
      <c r="D153" s="161" t="s">
        <v>89</v>
      </c>
      <c r="E153" s="54"/>
      <c r="F153" s="55" t="s">
        <v>1052</v>
      </c>
      <c r="G153" s="55" t="s">
        <v>1054</v>
      </c>
      <c r="H153" s="62" t="s">
        <v>1053</v>
      </c>
      <c r="I153" s="62">
        <v>0.15</v>
      </c>
      <c r="J153" s="218" t="s">
        <v>84</v>
      </c>
      <c r="K153" s="34"/>
      <c r="L153" s="285"/>
      <c r="M153" s="34"/>
      <c r="N153" s="57">
        <v>830</v>
      </c>
      <c r="O153" s="276">
        <f t="shared" si="45"/>
        <v>872</v>
      </c>
      <c r="P153" s="58">
        <f>CEILING(N153*1.1,1)</f>
        <v>913</v>
      </c>
      <c r="Q153" s="59">
        <v>1328</v>
      </c>
      <c r="R153" s="30">
        <f t="shared" si="56"/>
        <v>1.6</v>
      </c>
      <c r="S153" s="232">
        <f t="shared" si="57"/>
        <v>1328</v>
      </c>
      <c r="T153" s="232">
        <f t="shared" si="58"/>
        <v>1494</v>
      </c>
      <c r="U153" s="232">
        <f t="shared" si="59"/>
        <v>1660</v>
      </c>
      <c r="V153" s="237">
        <f t="shared" si="72"/>
        <v>1.6</v>
      </c>
      <c r="W153" s="46">
        <f t="shared" si="47"/>
        <v>1328</v>
      </c>
      <c r="X153" s="46">
        <f t="shared" si="70"/>
        <v>1411</v>
      </c>
      <c r="Y153" s="46">
        <f t="shared" si="49"/>
        <v>1660</v>
      </c>
      <c r="Z153" s="33"/>
      <c r="AA153" s="31">
        <f t="shared" si="71"/>
        <v>1.1000000000000001</v>
      </c>
      <c r="AB153" s="35">
        <f t="shared" si="73"/>
        <v>0</v>
      </c>
      <c r="AC153" s="35">
        <f t="shared" si="74"/>
        <v>0</v>
      </c>
      <c r="AD153" s="35">
        <f t="shared" si="75"/>
        <v>0</v>
      </c>
    </row>
    <row r="154" spans="1:30" ht="65.25" customHeight="1">
      <c r="A154" s="320" t="s">
        <v>1007</v>
      </c>
      <c r="B154" s="150"/>
      <c r="C154" s="190">
        <v>5623</v>
      </c>
      <c r="D154" s="161" t="s">
        <v>90</v>
      </c>
      <c r="E154" s="54"/>
      <c r="F154" s="55" t="s">
        <v>423</v>
      </c>
      <c r="G154" s="55" t="s">
        <v>438</v>
      </c>
      <c r="H154" s="62" t="s">
        <v>1055</v>
      </c>
      <c r="I154" s="62">
        <v>0.16</v>
      </c>
      <c r="J154" s="218" t="s">
        <v>84</v>
      </c>
      <c r="K154" s="34"/>
      <c r="L154" s="285"/>
      <c r="M154" s="34"/>
      <c r="N154" s="57">
        <v>920</v>
      </c>
      <c r="O154" s="276">
        <f t="shared" ref="O154:O219" si="76">CEILING(N154*1.05,1)</f>
        <v>966</v>
      </c>
      <c r="P154" s="58">
        <f>CEILING(N154*1.1,1)</f>
        <v>1012</v>
      </c>
      <c r="Q154" s="59">
        <v>1472</v>
      </c>
      <c r="R154" s="30">
        <f t="shared" si="56"/>
        <v>1.6</v>
      </c>
      <c r="S154" s="232">
        <f t="shared" si="57"/>
        <v>1472</v>
      </c>
      <c r="T154" s="232">
        <f t="shared" si="58"/>
        <v>1656</v>
      </c>
      <c r="U154" s="232">
        <f t="shared" si="59"/>
        <v>1840</v>
      </c>
      <c r="V154" s="237">
        <f t="shared" si="72"/>
        <v>1.6</v>
      </c>
      <c r="W154" s="46">
        <f t="shared" si="47"/>
        <v>1472</v>
      </c>
      <c r="X154" s="46">
        <f t="shared" si="70"/>
        <v>1564</v>
      </c>
      <c r="Y154" s="46">
        <f t="shared" si="49"/>
        <v>1840</v>
      </c>
      <c r="Z154" s="33"/>
      <c r="AA154" s="31">
        <f t="shared" si="71"/>
        <v>1.1000000000000001</v>
      </c>
      <c r="AB154" s="35">
        <f t="shared" si="73"/>
        <v>0</v>
      </c>
      <c r="AC154" s="35">
        <f t="shared" si="74"/>
        <v>0</v>
      </c>
      <c r="AD154" s="35">
        <f t="shared" si="75"/>
        <v>0</v>
      </c>
    </row>
    <row r="155" spans="1:30" ht="87" customHeight="1">
      <c r="A155" s="250" t="s">
        <v>692</v>
      </c>
      <c r="B155" s="150"/>
      <c r="C155" s="190">
        <v>7756</v>
      </c>
      <c r="D155" s="168" t="s">
        <v>305</v>
      </c>
      <c r="E155" s="54"/>
      <c r="F155" s="55" t="s">
        <v>239</v>
      </c>
      <c r="G155" s="56" t="s">
        <v>50</v>
      </c>
      <c r="H155" s="62"/>
      <c r="I155" s="62">
        <v>0.17</v>
      </c>
      <c r="J155" s="218" t="s">
        <v>51</v>
      </c>
      <c r="K155" s="34"/>
      <c r="L155" s="285"/>
      <c r="M155" s="34"/>
      <c r="N155" s="57">
        <v>360</v>
      </c>
      <c r="O155" s="276">
        <f t="shared" si="76"/>
        <v>378</v>
      </c>
      <c r="P155" s="58">
        <v>396</v>
      </c>
      <c r="Q155" s="59">
        <v>648</v>
      </c>
      <c r="R155" s="30">
        <f t="shared" si="56"/>
        <v>1.8</v>
      </c>
      <c r="S155" s="232">
        <f t="shared" si="57"/>
        <v>576</v>
      </c>
      <c r="T155" s="232">
        <f t="shared" si="58"/>
        <v>648</v>
      </c>
      <c r="U155" s="232">
        <f t="shared" si="59"/>
        <v>720</v>
      </c>
      <c r="V155" s="237">
        <f t="shared" si="72"/>
        <v>1.8</v>
      </c>
      <c r="W155" s="46">
        <f t="shared" si="47"/>
        <v>576</v>
      </c>
      <c r="X155" s="46">
        <f t="shared" si="70"/>
        <v>612</v>
      </c>
      <c r="Y155" s="46">
        <f t="shared" si="49"/>
        <v>720</v>
      </c>
      <c r="Z155" s="33"/>
      <c r="AA155" s="31">
        <f t="shared" si="71"/>
        <v>1.1000000000000001</v>
      </c>
      <c r="AB155" s="35">
        <f t="shared" si="73"/>
        <v>0</v>
      </c>
      <c r="AC155" s="35">
        <f t="shared" si="74"/>
        <v>0</v>
      </c>
      <c r="AD155" s="35">
        <f t="shared" si="75"/>
        <v>0</v>
      </c>
    </row>
    <row r="156" spans="1:30" ht="61.5" customHeight="1">
      <c r="A156" s="221"/>
      <c r="B156" s="150"/>
      <c r="C156" s="190">
        <v>10749</v>
      </c>
      <c r="D156" s="350" t="s">
        <v>169</v>
      </c>
      <c r="E156" s="54"/>
      <c r="F156" s="55" t="s">
        <v>240</v>
      </c>
      <c r="G156" s="55" t="s">
        <v>170</v>
      </c>
      <c r="H156" s="62"/>
      <c r="I156" s="62">
        <v>2.9000000000000001E-2</v>
      </c>
      <c r="J156" s="218" t="s">
        <v>171</v>
      </c>
      <c r="K156" s="34"/>
      <c r="L156" s="285"/>
      <c r="M156" s="34"/>
      <c r="N156" s="57">
        <v>285</v>
      </c>
      <c r="O156" s="276">
        <f t="shared" si="76"/>
        <v>300</v>
      </c>
      <c r="P156" s="58">
        <v>314</v>
      </c>
      <c r="Q156" s="59">
        <v>513</v>
      </c>
      <c r="R156" s="30">
        <f>Q156/N156</f>
        <v>1.8</v>
      </c>
      <c r="S156" s="232">
        <f>N156*1.6</f>
        <v>456</v>
      </c>
      <c r="T156" s="232">
        <f>N156*1.8</f>
        <v>513</v>
      </c>
      <c r="U156" s="232">
        <f>N156*2</f>
        <v>570</v>
      </c>
      <c r="V156" s="237">
        <f t="shared" si="72"/>
        <v>1.8</v>
      </c>
      <c r="W156" s="46">
        <f>CEILING(N156*1.6,1)</f>
        <v>456</v>
      </c>
      <c r="X156" s="46">
        <f>CEILING(N156*1.7,1)</f>
        <v>485</v>
      </c>
      <c r="Y156" s="46">
        <f>CEILING(N156*2,1)</f>
        <v>570</v>
      </c>
      <c r="Z156" s="33"/>
      <c r="AA156" s="31">
        <f>P156/N156</f>
        <v>1.1017543859649124</v>
      </c>
      <c r="AB156" s="35">
        <f t="shared" si="73"/>
        <v>0</v>
      </c>
      <c r="AC156" s="35">
        <f t="shared" si="74"/>
        <v>0</v>
      </c>
      <c r="AD156" s="35">
        <f t="shared" si="75"/>
        <v>0</v>
      </c>
    </row>
    <row r="157" spans="1:30" ht="61.5" customHeight="1">
      <c r="A157" s="221"/>
      <c r="B157" s="150"/>
      <c r="C157" s="190">
        <v>10875</v>
      </c>
      <c r="D157" s="350" t="s">
        <v>1022</v>
      </c>
      <c r="E157" s="54"/>
      <c r="F157" s="55" t="s">
        <v>1023</v>
      </c>
      <c r="G157" s="56" t="s">
        <v>995</v>
      </c>
      <c r="H157" s="62"/>
      <c r="I157" s="62"/>
      <c r="J157" s="218" t="s">
        <v>171</v>
      </c>
      <c r="K157" s="34"/>
      <c r="L157" s="285"/>
      <c r="M157" s="34"/>
      <c r="N157" s="57">
        <v>265</v>
      </c>
      <c r="O157" s="276">
        <f t="shared" si="76"/>
        <v>279</v>
      </c>
      <c r="P157" s="58">
        <v>284</v>
      </c>
      <c r="Q157" s="59">
        <v>477</v>
      </c>
      <c r="R157" s="30">
        <f t="shared" si="56"/>
        <v>1.8</v>
      </c>
      <c r="S157" s="232">
        <f t="shared" si="57"/>
        <v>424</v>
      </c>
      <c r="T157" s="232">
        <f t="shared" si="58"/>
        <v>477</v>
      </c>
      <c r="U157" s="232">
        <f t="shared" si="59"/>
        <v>530</v>
      </c>
      <c r="V157" s="237">
        <f t="shared" si="72"/>
        <v>1.8</v>
      </c>
      <c r="W157" s="46">
        <f t="shared" si="47"/>
        <v>424</v>
      </c>
      <c r="X157" s="46">
        <f t="shared" si="70"/>
        <v>451</v>
      </c>
      <c r="Y157" s="46">
        <f t="shared" si="49"/>
        <v>530</v>
      </c>
      <c r="Z157" s="33"/>
      <c r="AA157" s="31">
        <f t="shared" si="71"/>
        <v>1.0716981132075472</v>
      </c>
      <c r="AB157" s="35">
        <f t="shared" si="73"/>
        <v>0</v>
      </c>
      <c r="AC157" s="35">
        <f t="shared" si="74"/>
        <v>0</v>
      </c>
      <c r="AD157" s="35">
        <f t="shared" si="75"/>
        <v>0</v>
      </c>
    </row>
    <row r="158" spans="1:30" ht="58.5" customHeight="1">
      <c r="A158" s="347" t="s">
        <v>1028</v>
      </c>
      <c r="B158" s="150"/>
      <c r="C158" s="190">
        <v>7640</v>
      </c>
      <c r="D158" s="167" t="s">
        <v>39</v>
      </c>
      <c r="E158" s="54"/>
      <c r="F158" s="82" t="s">
        <v>241</v>
      </c>
      <c r="G158" s="55" t="s">
        <v>41</v>
      </c>
      <c r="H158" s="62"/>
      <c r="I158" s="62">
        <v>0.62</v>
      </c>
      <c r="J158" s="218" t="s">
        <v>870</v>
      </c>
      <c r="K158" s="34"/>
      <c r="L158" s="285"/>
      <c r="M158" s="34"/>
      <c r="N158" s="57">
        <v>1420</v>
      </c>
      <c r="O158" s="276">
        <f t="shared" si="76"/>
        <v>1491</v>
      </c>
      <c r="P158" s="58">
        <v>1562</v>
      </c>
      <c r="Q158" s="59">
        <v>2272</v>
      </c>
      <c r="R158" s="30">
        <f t="shared" si="56"/>
        <v>1.6</v>
      </c>
      <c r="S158" s="232">
        <f t="shared" si="57"/>
        <v>2272</v>
      </c>
      <c r="T158" s="232">
        <f t="shared" si="58"/>
        <v>2556</v>
      </c>
      <c r="U158" s="232">
        <f t="shared" si="59"/>
        <v>2840</v>
      </c>
      <c r="V158" s="237">
        <f t="shared" si="72"/>
        <v>1.6</v>
      </c>
      <c r="W158" s="46">
        <f t="shared" si="47"/>
        <v>2272</v>
      </c>
      <c r="X158" s="46">
        <f t="shared" si="70"/>
        <v>2414</v>
      </c>
      <c r="Y158" s="46">
        <f t="shared" si="49"/>
        <v>2840</v>
      </c>
      <c r="Z158" s="33"/>
      <c r="AA158" s="31">
        <f t="shared" si="71"/>
        <v>1.1000000000000001</v>
      </c>
      <c r="AB158" s="35">
        <f t="shared" si="73"/>
        <v>0</v>
      </c>
      <c r="AC158" s="35">
        <f t="shared" si="74"/>
        <v>0</v>
      </c>
      <c r="AD158" s="35">
        <f t="shared" si="75"/>
        <v>0</v>
      </c>
    </row>
    <row r="159" spans="1:30" ht="103.5" customHeight="1">
      <c r="A159" s="347" t="s">
        <v>1028</v>
      </c>
      <c r="B159" s="150"/>
      <c r="C159" s="190">
        <v>7738</v>
      </c>
      <c r="D159" s="167" t="s">
        <v>49</v>
      </c>
      <c r="E159" s="54"/>
      <c r="F159" s="55" t="s">
        <v>242</v>
      </c>
      <c r="G159" s="55" t="s">
        <v>42</v>
      </c>
      <c r="H159" s="62"/>
      <c r="I159" s="62">
        <v>0.49</v>
      </c>
      <c r="J159" s="216" t="s">
        <v>870</v>
      </c>
      <c r="K159" s="34"/>
      <c r="L159" s="285"/>
      <c r="M159" s="34"/>
      <c r="N159" s="57">
        <v>1080</v>
      </c>
      <c r="O159" s="276">
        <f t="shared" si="76"/>
        <v>1134</v>
      </c>
      <c r="P159" s="58">
        <v>1188</v>
      </c>
      <c r="Q159" s="59">
        <v>1728</v>
      </c>
      <c r="R159" s="30">
        <f t="shared" si="56"/>
        <v>1.6</v>
      </c>
      <c r="S159" s="232">
        <f t="shared" si="57"/>
        <v>1728</v>
      </c>
      <c r="T159" s="232">
        <f t="shared" si="58"/>
        <v>1944</v>
      </c>
      <c r="U159" s="232">
        <f t="shared" si="59"/>
        <v>2160</v>
      </c>
      <c r="V159" s="237">
        <f t="shared" si="72"/>
        <v>1.6</v>
      </c>
      <c r="W159" s="46">
        <f t="shared" si="47"/>
        <v>1728</v>
      </c>
      <c r="X159" s="46">
        <f t="shared" si="70"/>
        <v>1836</v>
      </c>
      <c r="Y159" s="46">
        <f t="shared" si="49"/>
        <v>2160</v>
      </c>
      <c r="Z159" s="33"/>
      <c r="AA159" s="31">
        <f t="shared" si="71"/>
        <v>1.1000000000000001</v>
      </c>
      <c r="AB159" s="35">
        <f t="shared" si="73"/>
        <v>0</v>
      </c>
      <c r="AC159" s="35">
        <f t="shared" si="74"/>
        <v>0</v>
      </c>
      <c r="AD159" s="35">
        <f t="shared" si="75"/>
        <v>0</v>
      </c>
    </row>
    <row r="160" spans="1:30" ht="117" customHeight="1">
      <c r="A160" s="309" t="s">
        <v>926</v>
      </c>
      <c r="B160" s="150"/>
      <c r="C160" s="190">
        <v>6275</v>
      </c>
      <c r="D160" s="168" t="s">
        <v>604</v>
      </c>
      <c r="E160" s="54"/>
      <c r="F160" s="55" t="s">
        <v>243</v>
      </c>
      <c r="G160" s="56" t="s">
        <v>76</v>
      </c>
      <c r="H160" s="62"/>
      <c r="I160" s="62">
        <v>0.8</v>
      </c>
      <c r="J160" s="216" t="s">
        <v>320</v>
      </c>
      <c r="K160" s="34"/>
      <c r="L160" s="285"/>
      <c r="M160" s="34"/>
      <c r="N160" s="57">
        <v>1490</v>
      </c>
      <c r="O160" s="276">
        <f t="shared" si="76"/>
        <v>1565</v>
      </c>
      <c r="P160" s="58">
        <v>1639</v>
      </c>
      <c r="Q160" s="59">
        <v>2384</v>
      </c>
      <c r="R160" s="30">
        <f>Q160/N160</f>
        <v>1.6</v>
      </c>
      <c r="S160" s="232">
        <f>N160*1.6</f>
        <v>2384</v>
      </c>
      <c r="T160" s="232">
        <f>N160*1.8</f>
        <v>2682</v>
      </c>
      <c r="U160" s="232">
        <f>N160*2</f>
        <v>2980</v>
      </c>
      <c r="V160" s="237">
        <f t="shared" si="72"/>
        <v>1.6</v>
      </c>
      <c r="W160" s="46">
        <f>CEILING(N160*1.6,1)</f>
        <v>2384</v>
      </c>
      <c r="X160" s="46">
        <f>CEILING(N160*1.7,1)</f>
        <v>2533</v>
      </c>
      <c r="Y160" s="46">
        <f>CEILING(N160*2,1)</f>
        <v>2980</v>
      </c>
      <c r="Z160" s="33"/>
      <c r="AA160" s="31">
        <f>P160/N160</f>
        <v>1.1000000000000001</v>
      </c>
      <c r="AB160" s="35">
        <f t="shared" si="73"/>
        <v>0</v>
      </c>
      <c r="AC160" s="35">
        <f t="shared" si="74"/>
        <v>0</v>
      </c>
      <c r="AD160" s="35">
        <f t="shared" si="75"/>
        <v>0</v>
      </c>
    </row>
    <row r="161" spans="1:30" ht="117" customHeight="1">
      <c r="A161" s="250" t="s">
        <v>675</v>
      </c>
      <c r="B161" s="150"/>
      <c r="C161" s="190">
        <v>11471</v>
      </c>
      <c r="D161" s="168" t="s">
        <v>603</v>
      </c>
      <c r="E161" s="54"/>
      <c r="F161" s="55" t="s">
        <v>243</v>
      </c>
      <c r="G161" s="56" t="s">
        <v>611</v>
      </c>
      <c r="H161" s="62"/>
      <c r="I161" s="62">
        <v>1</v>
      </c>
      <c r="J161" s="216" t="s">
        <v>320</v>
      </c>
      <c r="K161" s="34"/>
      <c r="L161" s="285"/>
      <c r="M161" s="34"/>
      <c r="N161" s="57">
        <v>1700</v>
      </c>
      <c r="O161" s="276">
        <f t="shared" si="76"/>
        <v>1785</v>
      </c>
      <c r="P161" s="58">
        <v>1870</v>
      </c>
      <c r="Q161" s="59">
        <v>2720</v>
      </c>
      <c r="R161" s="30">
        <f t="shared" si="56"/>
        <v>1.6</v>
      </c>
      <c r="S161" s="232">
        <f t="shared" si="57"/>
        <v>2720</v>
      </c>
      <c r="T161" s="232">
        <f t="shared" si="58"/>
        <v>3060</v>
      </c>
      <c r="U161" s="232">
        <f t="shared" si="59"/>
        <v>3400</v>
      </c>
      <c r="V161" s="237">
        <f t="shared" si="72"/>
        <v>1.6</v>
      </c>
      <c r="W161" s="46">
        <f t="shared" si="47"/>
        <v>2720</v>
      </c>
      <c r="X161" s="46">
        <f t="shared" si="70"/>
        <v>2890</v>
      </c>
      <c r="Y161" s="46">
        <f t="shared" si="49"/>
        <v>3400</v>
      </c>
      <c r="Z161" s="33"/>
      <c r="AA161" s="31">
        <f t="shared" si="71"/>
        <v>1.1000000000000001</v>
      </c>
      <c r="AB161" s="35">
        <f t="shared" si="73"/>
        <v>0</v>
      </c>
      <c r="AC161" s="35">
        <f t="shared" si="74"/>
        <v>0</v>
      </c>
      <c r="AD161" s="35">
        <f t="shared" si="75"/>
        <v>0</v>
      </c>
    </row>
    <row r="162" spans="1:30" ht="59.25" customHeight="1">
      <c r="A162" s="250" t="s">
        <v>675</v>
      </c>
      <c r="B162" s="150"/>
      <c r="C162" s="190">
        <v>8916</v>
      </c>
      <c r="D162" s="168" t="s">
        <v>120</v>
      </c>
      <c r="E162" s="54"/>
      <c r="F162" s="55" t="s">
        <v>244</v>
      </c>
      <c r="G162" s="55" t="s">
        <v>136</v>
      </c>
      <c r="H162" s="62"/>
      <c r="I162" s="62">
        <v>1.25</v>
      </c>
      <c r="J162" s="216" t="s">
        <v>320</v>
      </c>
      <c r="K162" s="34"/>
      <c r="L162" s="285"/>
      <c r="M162" s="34"/>
      <c r="N162" s="57">
        <v>1860</v>
      </c>
      <c r="O162" s="276">
        <f t="shared" si="76"/>
        <v>1953</v>
      </c>
      <c r="P162" s="58">
        <v>2046</v>
      </c>
      <c r="Q162" s="59">
        <v>2976</v>
      </c>
      <c r="R162" s="30">
        <f>Q162/N162</f>
        <v>1.6</v>
      </c>
      <c r="S162" s="232">
        <f>N162*1.6</f>
        <v>2976</v>
      </c>
      <c r="T162" s="232">
        <f>N162*1.8</f>
        <v>3348</v>
      </c>
      <c r="U162" s="232">
        <f>N162*2</f>
        <v>3720</v>
      </c>
      <c r="V162" s="237">
        <f t="shared" si="72"/>
        <v>1.6</v>
      </c>
      <c r="W162" s="46">
        <f t="shared" si="47"/>
        <v>2976</v>
      </c>
      <c r="X162" s="46">
        <f t="shared" si="70"/>
        <v>3162</v>
      </c>
      <c r="Y162" s="46">
        <f t="shared" si="49"/>
        <v>3720</v>
      </c>
      <c r="Z162" s="33"/>
      <c r="AA162" s="31">
        <f t="shared" si="71"/>
        <v>1.1000000000000001</v>
      </c>
      <c r="AB162" s="35">
        <f t="shared" si="73"/>
        <v>0</v>
      </c>
      <c r="AC162" s="35">
        <f t="shared" si="74"/>
        <v>0</v>
      </c>
      <c r="AD162" s="35">
        <f t="shared" si="75"/>
        <v>0</v>
      </c>
    </row>
    <row r="163" spans="1:30" ht="69.75" customHeight="1">
      <c r="A163" s="250" t="s">
        <v>675</v>
      </c>
      <c r="B163" s="150"/>
      <c r="C163" s="190">
        <v>8917</v>
      </c>
      <c r="D163" s="168" t="s">
        <v>121</v>
      </c>
      <c r="E163" s="54"/>
      <c r="F163" s="55" t="s">
        <v>244</v>
      </c>
      <c r="G163" s="56" t="s">
        <v>135</v>
      </c>
      <c r="H163" s="61" t="s">
        <v>726</v>
      </c>
      <c r="I163" s="62" t="s">
        <v>345</v>
      </c>
      <c r="J163" s="216" t="s">
        <v>320</v>
      </c>
      <c r="K163" s="34"/>
      <c r="L163" s="285"/>
      <c r="M163" s="34"/>
      <c r="N163" s="57">
        <v>2700</v>
      </c>
      <c r="O163" s="276">
        <f t="shared" si="76"/>
        <v>2835</v>
      </c>
      <c r="P163" s="58">
        <v>2970</v>
      </c>
      <c r="Q163" s="59">
        <v>4320</v>
      </c>
      <c r="R163" s="30">
        <f>Q163/N163</f>
        <v>1.6</v>
      </c>
      <c r="S163" s="232">
        <f>N163*1.6</f>
        <v>4320</v>
      </c>
      <c r="T163" s="232">
        <f>N163*1.8</f>
        <v>4860</v>
      </c>
      <c r="U163" s="232">
        <f>N163*2</f>
        <v>5400</v>
      </c>
      <c r="V163" s="237">
        <f t="shared" si="72"/>
        <v>1.6</v>
      </c>
      <c r="W163" s="46">
        <f t="shared" si="47"/>
        <v>4320</v>
      </c>
      <c r="X163" s="46">
        <f t="shared" si="70"/>
        <v>4590</v>
      </c>
      <c r="Y163" s="46">
        <f t="shared" si="49"/>
        <v>5400</v>
      </c>
      <c r="Z163" s="33"/>
      <c r="AA163" s="31">
        <f t="shared" si="71"/>
        <v>1.1000000000000001</v>
      </c>
      <c r="AB163" s="35">
        <f t="shared" si="73"/>
        <v>0</v>
      </c>
      <c r="AC163" s="35">
        <f t="shared" si="74"/>
        <v>0</v>
      </c>
      <c r="AD163" s="35">
        <f t="shared" si="75"/>
        <v>0</v>
      </c>
    </row>
    <row r="164" spans="1:30" ht="88.5" customHeight="1">
      <c r="A164" s="250" t="s">
        <v>675</v>
      </c>
      <c r="B164" s="150"/>
      <c r="C164" s="190">
        <v>5819</v>
      </c>
      <c r="D164" s="168" t="s">
        <v>298</v>
      </c>
      <c r="E164" s="54"/>
      <c r="F164" s="55" t="s">
        <v>245</v>
      </c>
      <c r="G164" s="55" t="s">
        <v>296</v>
      </c>
      <c r="H164" s="62"/>
      <c r="I164" s="62">
        <v>0.3</v>
      </c>
      <c r="J164" s="216" t="s">
        <v>52</v>
      </c>
      <c r="K164" s="34"/>
      <c r="L164" s="285"/>
      <c r="M164" s="34"/>
      <c r="N164" s="57">
        <v>710</v>
      </c>
      <c r="O164" s="276">
        <f t="shared" si="76"/>
        <v>746</v>
      </c>
      <c r="P164" s="58">
        <v>781</v>
      </c>
      <c r="Q164" s="59">
        <v>1136</v>
      </c>
      <c r="R164" s="30">
        <f>Q164/N164</f>
        <v>1.6</v>
      </c>
      <c r="S164" s="232">
        <f>N164*1.6</f>
        <v>1136</v>
      </c>
      <c r="T164" s="232">
        <f>N164*1.8</f>
        <v>1278</v>
      </c>
      <c r="U164" s="232">
        <f>N164*2</f>
        <v>1420</v>
      </c>
      <c r="V164" s="237">
        <f t="shared" si="72"/>
        <v>1.6</v>
      </c>
      <c r="W164" s="46">
        <f>CEILING(N164*1.6,1)</f>
        <v>1136</v>
      </c>
      <c r="X164" s="46">
        <f>CEILING(N164*1.7,1)</f>
        <v>1207</v>
      </c>
      <c r="Y164" s="46">
        <f>CEILING(N164*2,1)</f>
        <v>1420</v>
      </c>
      <c r="Z164" s="33"/>
      <c r="AA164" s="31">
        <f>P164/N164</f>
        <v>1.1000000000000001</v>
      </c>
      <c r="AB164" s="35">
        <f t="shared" si="73"/>
        <v>0</v>
      </c>
      <c r="AC164" s="35">
        <f t="shared" si="74"/>
        <v>0</v>
      </c>
      <c r="AD164" s="35">
        <f t="shared" si="75"/>
        <v>0</v>
      </c>
    </row>
    <row r="165" spans="1:30" ht="88.5" customHeight="1">
      <c r="A165" s="250" t="s">
        <v>675</v>
      </c>
      <c r="B165" s="150"/>
      <c r="C165" s="190">
        <v>11279</v>
      </c>
      <c r="D165" s="168" t="s">
        <v>297</v>
      </c>
      <c r="E165" s="54"/>
      <c r="F165" s="55" t="s">
        <v>245</v>
      </c>
      <c r="G165" s="56" t="s">
        <v>344</v>
      </c>
      <c r="H165" s="62"/>
      <c r="I165" s="62">
        <v>0.3</v>
      </c>
      <c r="J165" s="216" t="s">
        <v>52</v>
      </c>
      <c r="K165" s="34"/>
      <c r="L165" s="285"/>
      <c r="M165" s="34"/>
      <c r="N165" s="57">
        <v>990</v>
      </c>
      <c r="O165" s="276">
        <f t="shared" si="76"/>
        <v>1040</v>
      </c>
      <c r="P165" s="58">
        <v>1089</v>
      </c>
      <c r="Q165" s="59">
        <v>1584</v>
      </c>
      <c r="R165" s="30">
        <f t="shared" si="56"/>
        <v>1.6</v>
      </c>
      <c r="S165" s="232">
        <f t="shared" si="57"/>
        <v>1584</v>
      </c>
      <c r="T165" s="232">
        <f t="shared" si="58"/>
        <v>1782</v>
      </c>
      <c r="U165" s="232">
        <f t="shared" si="59"/>
        <v>1980</v>
      </c>
      <c r="V165" s="237">
        <f t="shared" si="72"/>
        <v>1.6</v>
      </c>
      <c r="W165" s="46">
        <f t="shared" si="47"/>
        <v>1584</v>
      </c>
      <c r="X165" s="46">
        <f t="shared" si="70"/>
        <v>1683</v>
      </c>
      <c r="Y165" s="46">
        <f t="shared" si="49"/>
        <v>1980</v>
      </c>
      <c r="Z165" s="33"/>
      <c r="AA165" s="31">
        <f t="shared" si="71"/>
        <v>1.1000000000000001</v>
      </c>
      <c r="AB165" s="35">
        <f t="shared" si="73"/>
        <v>0</v>
      </c>
      <c r="AC165" s="35">
        <f t="shared" si="74"/>
        <v>0</v>
      </c>
      <c r="AD165" s="35">
        <f t="shared" si="75"/>
        <v>0</v>
      </c>
    </row>
    <row r="166" spans="1:30" ht="79.5" customHeight="1">
      <c r="A166" s="347" t="s">
        <v>1019</v>
      </c>
      <c r="B166" s="150"/>
      <c r="C166" s="190">
        <v>6284</v>
      </c>
      <c r="D166" s="168" t="s">
        <v>77</v>
      </c>
      <c r="E166" s="54"/>
      <c r="F166" s="314" t="s">
        <v>247</v>
      </c>
      <c r="G166" s="55" t="s">
        <v>342</v>
      </c>
      <c r="H166" s="62"/>
      <c r="I166" s="62">
        <v>0.1</v>
      </c>
      <c r="J166" s="216" t="s">
        <v>43</v>
      </c>
      <c r="K166" s="34"/>
      <c r="L166" s="285"/>
      <c r="M166" s="34"/>
      <c r="N166" s="57">
        <v>470</v>
      </c>
      <c r="O166" s="276">
        <f t="shared" si="76"/>
        <v>494</v>
      </c>
      <c r="P166" s="58">
        <v>517</v>
      </c>
      <c r="Q166" s="59">
        <v>752</v>
      </c>
      <c r="R166" s="30">
        <f t="shared" si="56"/>
        <v>1.6</v>
      </c>
      <c r="S166" s="232">
        <f t="shared" si="57"/>
        <v>752</v>
      </c>
      <c r="T166" s="232">
        <f t="shared" si="58"/>
        <v>846</v>
      </c>
      <c r="U166" s="232">
        <f t="shared" si="59"/>
        <v>940</v>
      </c>
      <c r="V166" s="237">
        <f t="shared" si="72"/>
        <v>1.6</v>
      </c>
      <c r="W166" s="46">
        <f t="shared" si="47"/>
        <v>752</v>
      </c>
      <c r="X166" s="46">
        <f t="shared" si="70"/>
        <v>799</v>
      </c>
      <c r="Y166" s="46">
        <f t="shared" si="49"/>
        <v>940</v>
      </c>
      <c r="Z166" s="33"/>
      <c r="AA166" s="31">
        <f t="shared" si="71"/>
        <v>1.1000000000000001</v>
      </c>
      <c r="AB166" s="35">
        <f t="shared" si="73"/>
        <v>0</v>
      </c>
      <c r="AC166" s="35">
        <f t="shared" si="74"/>
        <v>0</v>
      </c>
      <c r="AD166" s="35">
        <f t="shared" si="75"/>
        <v>0</v>
      </c>
    </row>
    <row r="167" spans="1:30" ht="101.25" customHeight="1">
      <c r="A167" s="347" t="s">
        <v>1019</v>
      </c>
      <c r="B167" s="150"/>
      <c r="C167" s="190">
        <v>6294</v>
      </c>
      <c r="D167" s="168" t="s">
        <v>78</v>
      </c>
      <c r="E167" s="54"/>
      <c r="F167" s="349" t="s">
        <v>1020</v>
      </c>
      <c r="G167" s="56" t="s">
        <v>341</v>
      </c>
      <c r="H167" s="62"/>
      <c r="I167" s="62">
        <v>0.17</v>
      </c>
      <c r="J167" s="216" t="s">
        <v>43</v>
      </c>
      <c r="K167" s="34"/>
      <c r="L167" s="285"/>
      <c r="M167" s="34"/>
      <c r="N167" s="57">
        <v>640</v>
      </c>
      <c r="O167" s="276">
        <f t="shared" si="76"/>
        <v>672</v>
      </c>
      <c r="P167" s="58">
        <v>704</v>
      </c>
      <c r="Q167" s="59">
        <v>1024</v>
      </c>
      <c r="R167" s="30">
        <f t="shared" si="56"/>
        <v>1.6</v>
      </c>
      <c r="S167" s="232">
        <f t="shared" si="57"/>
        <v>1024</v>
      </c>
      <c r="T167" s="232">
        <f t="shared" si="58"/>
        <v>1152</v>
      </c>
      <c r="U167" s="232">
        <f t="shared" si="59"/>
        <v>1280</v>
      </c>
      <c r="V167" s="237">
        <f t="shared" si="72"/>
        <v>1.6</v>
      </c>
      <c r="W167" s="46">
        <f t="shared" si="47"/>
        <v>1024</v>
      </c>
      <c r="X167" s="46">
        <f t="shared" si="70"/>
        <v>1088</v>
      </c>
      <c r="Y167" s="46">
        <f t="shared" si="49"/>
        <v>1280</v>
      </c>
      <c r="Z167" s="33"/>
      <c r="AA167" s="31">
        <f t="shared" si="71"/>
        <v>1.1000000000000001</v>
      </c>
      <c r="AB167" s="35">
        <f t="shared" si="73"/>
        <v>0</v>
      </c>
      <c r="AC167" s="35">
        <f t="shared" si="74"/>
        <v>0</v>
      </c>
      <c r="AD167" s="35">
        <f t="shared" si="75"/>
        <v>0</v>
      </c>
    </row>
    <row r="168" spans="1:30" ht="74.25" customHeight="1">
      <c r="A168" s="222" t="s">
        <v>572</v>
      </c>
      <c r="B168" s="150"/>
      <c r="C168" s="190">
        <v>10903</v>
      </c>
      <c r="D168" s="168" t="s">
        <v>568</v>
      </c>
      <c r="E168" s="54"/>
      <c r="F168" s="55" t="s">
        <v>569</v>
      </c>
      <c r="G168" s="55" t="s">
        <v>570</v>
      </c>
      <c r="H168" s="62"/>
      <c r="I168" s="62">
        <v>0.11</v>
      </c>
      <c r="J168" s="216" t="s">
        <v>184</v>
      </c>
      <c r="K168" s="34"/>
      <c r="L168" s="285"/>
      <c r="M168" s="34"/>
      <c r="N168" s="57">
        <v>400</v>
      </c>
      <c r="O168" s="276">
        <f t="shared" si="76"/>
        <v>420</v>
      </c>
      <c r="P168" s="58">
        <v>440</v>
      </c>
      <c r="Q168" s="59">
        <v>720</v>
      </c>
      <c r="R168" s="30">
        <f>Q168/N168</f>
        <v>1.8</v>
      </c>
      <c r="S168" s="232">
        <f>N168*1.6</f>
        <v>640</v>
      </c>
      <c r="T168" s="232">
        <f>N168*1.8</f>
        <v>720</v>
      </c>
      <c r="U168" s="232">
        <f>N168*2</f>
        <v>800</v>
      </c>
      <c r="V168" s="237">
        <f t="shared" si="72"/>
        <v>1.8</v>
      </c>
      <c r="W168" s="46">
        <f>CEILING(N168*1.6,1)</f>
        <v>640</v>
      </c>
      <c r="X168" s="46">
        <f>CEILING(N168*1.7,1)</f>
        <v>680</v>
      </c>
      <c r="Y168" s="46">
        <f>CEILING(N168*2,1)</f>
        <v>800</v>
      </c>
      <c r="Z168" s="33"/>
      <c r="AA168" s="31">
        <f>P168/N168</f>
        <v>1.1000000000000001</v>
      </c>
      <c r="AB168" s="35">
        <f t="shared" si="73"/>
        <v>0</v>
      </c>
      <c r="AC168" s="35">
        <f t="shared" si="74"/>
        <v>0</v>
      </c>
      <c r="AD168" s="35">
        <f t="shared" si="75"/>
        <v>0</v>
      </c>
    </row>
    <row r="169" spans="1:30" ht="63" customHeight="1">
      <c r="A169" s="225"/>
      <c r="B169" s="150"/>
      <c r="C169" s="190">
        <v>6259</v>
      </c>
      <c r="D169" s="168" t="s">
        <v>79</v>
      </c>
      <c r="E169" s="54"/>
      <c r="F169" s="55" t="s">
        <v>246</v>
      </c>
      <c r="G169" s="56" t="s">
        <v>343</v>
      </c>
      <c r="H169" s="62"/>
      <c r="I169" s="62">
        <v>0.24</v>
      </c>
      <c r="J169" s="216" t="s">
        <v>43</v>
      </c>
      <c r="K169" s="34"/>
      <c r="L169" s="285"/>
      <c r="M169" s="34"/>
      <c r="N169" s="57">
        <v>470</v>
      </c>
      <c r="O169" s="276">
        <f t="shared" si="76"/>
        <v>494</v>
      </c>
      <c r="P169" s="58">
        <v>517</v>
      </c>
      <c r="Q169" s="59">
        <v>799</v>
      </c>
      <c r="R169" s="30">
        <f>Q169/N169</f>
        <v>1.7</v>
      </c>
      <c r="S169" s="232">
        <f>N169*1.6</f>
        <v>752</v>
      </c>
      <c r="T169" s="232">
        <f>N169*1.8</f>
        <v>846</v>
      </c>
      <c r="U169" s="232">
        <f>N169*2</f>
        <v>940</v>
      </c>
      <c r="V169" s="237">
        <f t="shared" si="72"/>
        <v>1.7</v>
      </c>
      <c r="W169" s="46">
        <f>CEILING(N169*1.6,1)</f>
        <v>752</v>
      </c>
      <c r="X169" s="46">
        <f>CEILING(N169*1.7,1)</f>
        <v>799</v>
      </c>
      <c r="Y169" s="46">
        <f>CEILING(N169*2,1)</f>
        <v>940</v>
      </c>
      <c r="Z169" s="33"/>
      <c r="AA169" s="31">
        <f>P169/N169</f>
        <v>1.1000000000000001</v>
      </c>
      <c r="AB169" s="35">
        <f t="shared" si="73"/>
        <v>0</v>
      </c>
      <c r="AC169" s="35">
        <f t="shared" si="74"/>
        <v>0</v>
      </c>
      <c r="AD169" s="35">
        <f t="shared" si="75"/>
        <v>0</v>
      </c>
    </row>
    <row r="170" spans="1:30" ht="16.5" thickBot="1">
      <c r="A170" s="223"/>
      <c r="B170" s="150"/>
      <c r="C170" s="177"/>
      <c r="D170" s="164" t="s">
        <v>172</v>
      </c>
      <c r="E170" s="67"/>
      <c r="F170" s="67"/>
      <c r="G170" s="67"/>
      <c r="H170" s="62"/>
      <c r="I170" s="62"/>
      <c r="J170" s="79"/>
      <c r="K170" s="34"/>
      <c r="L170" s="285"/>
      <c r="M170" s="34"/>
      <c r="N170" s="57"/>
      <c r="O170" s="276">
        <f t="shared" si="76"/>
        <v>0</v>
      </c>
      <c r="P170" s="58"/>
      <c r="Q170" s="59"/>
      <c r="R170" s="30" t="e">
        <f t="shared" si="56"/>
        <v>#DIV/0!</v>
      </c>
      <c r="S170" s="232">
        <f t="shared" si="57"/>
        <v>0</v>
      </c>
      <c r="T170" s="232">
        <f t="shared" si="58"/>
        <v>0</v>
      </c>
      <c r="U170" s="232">
        <f t="shared" si="59"/>
        <v>0</v>
      </c>
      <c r="V170" s="237"/>
      <c r="W170" s="46"/>
      <c r="X170" s="46">
        <f t="shared" si="70"/>
        <v>0</v>
      </c>
      <c r="Y170" s="46"/>
      <c r="Z170" s="33"/>
      <c r="AA170" s="31"/>
      <c r="AB170" s="35">
        <f t="shared" si="73"/>
        <v>0</v>
      </c>
      <c r="AC170" s="35">
        <f t="shared" si="74"/>
        <v>0</v>
      </c>
      <c r="AD170" s="35">
        <f t="shared" si="75"/>
        <v>0</v>
      </c>
    </row>
    <row r="171" spans="1:30" ht="71.25" customHeight="1" thickBot="1">
      <c r="A171" s="309" t="s">
        <v>969</v>
      </c>
      <c r="B171" s="141"/>
      <c r="C171" s="184">
        <v>4858</v>
      </c>
      <c r="D171" s="168" t="s">
        <v>17</v>
      </c>
      <c r="E171" s="96"/>
      <c r="F171" s="49" t="s">
        <v>248</v>
      </c>
      <c r="G171" s="56" t="s">
        <v>16</v>
      </c>
      <c r="H171" s="62"/>
      <c r="I171" s="62">
        <v>1.5</v>
      </c>
      <c r="J171" s="55" t="s">
        <v>977</v>
      </c>
      <c r="K171" s="34"/>
      <c r="L171" s="285"/>
      <c r="M171" s="34"/>
      <c r="N171" s="57">
        <v>3200</v>
      </c>
      <c r="O171" s="276">
        <f t="shared" si="76"/>
        <v>3360</v>
      </c>
      <c r="P171" s="58">
        <v>3520</v>
      </c>
      <c r="Q171" s="59">
        <v>5760</v>
      </c>
      <c r="R171" s="30">
        <f t="shared" si="56"/>
        <v>1.8</v>
      </c>
      <c r="S171" s="232">
        <f t="shared" si="57"/>
        <v>5120</v>
      </c>
      <c r="T171" s="232">
        <f t="shared" si="58"/>
        <v>5760</v>
      </c>
      <c r="U171" s="232">
        <f t="shared" si="59"/>
        <v>6400</v>
      </c>
      <c r="V171" s="237">
        <f t="shared" ref="V171:V257" si="77">Q171/N171</f>
        <v>1.8</v>
      </c>
      <c r="W171" s="46">
        <f t="shared" ref="W171:W257" si="78">CEILING(N171*1.6,1)</f>
        <v>5120</v>
      </c>
      <c r="X171" s="46">
        <f t="shared" si="70"/>
        <v>5440</v>
      </c>
      <c r="Y171" s="46">
        <f t="shared" ref="Y171:Y257" si="79">CEILING(N171*2,1)</f>
        <v>6400</v>
      </c>
      <c r="Z171" s="33"/>
      <c r="AA171" s="31">
        <f t="shared" si="71"/>
        <v>1.1000000000000001</v>
      </c>
      <c r="AB171" s="35">
        <f t="shared" si="73"/>
        <v>0</v>
      </c>
      <c r="AC171" s="35">
        <f t="shared" si="74"/>
        <v>0</v>
      </c>
      <c r="AD171" s="35">
        <f t="shared" si="75"/>
        <v>0</v>
      </c>
    </row>
    <row r="172" spans="1:30" ht="110.25" customHeight="1">
      <c r="A172" s="309" t="s">
        <v>969</v>
      </c>
      <c r="B172" s="146"/>
      <c r="C172" s="183">
        <v>8237</v>
      </c>
      <c r="D172" s="168" t="s">
        <v>59</v>
      </c>
      <c r="E172" s="87"/>
      <c r="F172" s="55" t="s">
        <v>249</v>
      </c>
      <c r="G172" s="55" t="s">
        <v>60</v>
      </c>
      <c r="H172" s="62"/>
      <c r="I172" s="62">
        <v>1.75</v>
      </c>
      <c r="J172" s="55" t="s">
        <v>977</v>
      </c>
      <c r="K172" s="34"/>
      <c r="L172" s="285"/>
      <c r="M172" s="34"/>
      <c r="N172" s="57">
        <v>3600</v>
      </c>
      <c r="O172" s="276">
        <f t="shared" si="76"/>
        <v>3780</v>
      </c>
      <c r="P172" s="58">
        <v>3960</v>
      </c>
      <c r="Q172" s="59">
        <v>6480</v>
      </c>
      <c r="R172" s="30">
        <f t="shared" si="56"/>
        <v>1.8</v>
      </c>
      <c r="S172" s="232">
        <f t="shared" si="57"/>
        <v>5760</v>
      </c>
      <c r="T172" s="232">
        <f t="shared" si="58"/>
        <v>6480</v>
      </c>
      <c r="U172" s="232">
        <f t="shared" si="59"/>
        <v>7200</v>
      </c>
      <c r="V172" s="237">
        <f t="shared" si="77"/>
        <v>1.8</v>
      </c>
      <c r="W172" s="46">
        <f t="shared" si="78"/>
        <v>5760</v>
      </c>
      <c r="X172" s="46">
        <f t="shared" si="70"/>
        <v>6120</v>
      </c>
      <c r="Y172" s="46">
        <f t="shared" si="79"/>
        <v>7200</v>
      </c>
      <c r="Z172" s="33"/>
      <c r="AA172" s="31">
        <f t="shared" si="71"/>
        <v>1.1000000000000001</v>
      </c>
      <c r="AB172" s="35">
        <f t="shared" si="73"/>
        <v>0</v>
      </c>
      <c r="AC172" s="35">
        <f t="shared" si="74"/>
        <v>0</v>
      </c>
      <c r="AD172" s="35">
        <f t="shared" si="75"/>
        <v>0</v>
      </c>
    </row>
    <row r="173" spans="1:30" ht="97.5" customHeight="1">
      <c r="A173" s="309" t="s">
        <v>969</v>
      </c>
      <c r="B173" s="18"/>
      <c r="C173" s="183">
        <v>4635</v>
      </c>
      <c r="D173" s="168" t="s">
        <v>122</v>
      </c>
      <c r="E173" s="87"/>
      <c r="F173" s="55" t="s">
        <v>250</v>
      </c>
      <c r="G173" s="56" t="s">
        <v>137</v>
      </c>
      <c r="H173" s="62"/>
      <c r="I173" s="62">
        <v>2</v>
      </c>
      <c r="J173" s="55" t="s">
        <v>977</v>
      </c>
      <c r="K173" s="34"/>
      <c r="L173" s="285"/>
      <c r="M173" s="34"/>
      <c r="N173" s="57">
        <v>4200</v>
      </c>
      <c r="O173" s="276">
        <f t="shared" si="76"/>
        <v>4410</v>
      </c>
      <c r="P173" s="58">
        <v>4620</v>
      </c>
      <c r="Q173" s="59">
        <v>7560</v>
      </c>
      <c r="R173" s="30">
        <f t="shared" si="56"/>
        <v>1.8</v>
      </c>
      <c r="S173" s="232">
        <f t="shared" si="57"/>
        <v>6720</v>
      </c>
      <c r="T173" s="232">
        <f t="shared" si="58"/>
        <v>7560</v>
      </c>
      <c r="U173" s="232">
        <f t="shared" si="59"/>
        <v>8400</v>
      </c>
      <c r="V173" s="237">
        <f t="shared" si="77"/>
        <v>1.8</v>
      </c>
      <c r="W173" s="46">
        <f t="shared" si="78"/>
        <v>6720</v>
      </c>
      <c r="X173" s="46">
        <f t="shared" si="70"/>
        <v>7140</v>
      </c>
      <c r="Y173" s="46">
        <f t="shared" si="79"/>
        <v>8400</v>
      </c>
      <c r="Z173" s="33"/>
      <c r="AA173" s="31">
        <f t="shared" si="71"/>
        <v>1.1000000000000001</v>
      </c>
      <c r="AB173" s="35">
        <f t="shared" si="73"/>
        <v>0</v>
      </c>
      <c r="AC173" s="35">
        <f t="shared" si="74"/>
        <v>0</v>
      </c>
      <c r="AD173" s="35">
        <f t="shared" si="75"/>
        <v>0</v>
      </c>
    </row>
    <row r="174" spans="1:30" ht="73.5" customHeight="1">
      <c r="A174" s="309" t="s">
        <v>980</v>
      </c>
      <c r="B174" s="18"/>
      <c r="C174" s="183">
        <v>7634</v>
      </c>
      <c r="D174" s="168" t="s">
        <v>130</v>
      </c>
      <c r="E174" s="87"/>
      <c r="F174" s="55" t="s">
        <v>251</v>
      </c>
      <c r="G174" s="56" t="s">
        <v>340</v>
      </c>
      <c r="H174" s="62"/>
      <c r="I174" s="62">
        <v>0.48</v>
      </c>
      <c r="J174" s="55" t="s">
        <v>80</v>
      </c>
      <c r="K174" s="34"/>
      <c r="L174" s="285"/>
      <c r="M174" s="34"/>
      <c r="N174" s="57">
        <v>1480</v>
      </c>
      <c r="O174" s="276">
        <f>CEILING(N174*1.05,1)</f>
        <v>1554</v>
      </c>
      <c r="P174" s="58">
        <v>1628</v>
      </c>
      <c r="Q174" s="59">
        <v>2516</v>
      </c>
      <c r="R174" s="30">
        <f>Q174/N174</f>
        <v>1.7</v>
      </c>
      <c r="S174" s="232">
        <f>N174*1.6</f>
        <v>2368</v>
      </c>
      <c r="T174" s="232">
        <f>N174*1.8</f>
        <v>2664</v>
      </c>
      <c r="U174" s="232">
        <f>N174*2</f>
        <v>2960</v>
      </c>
      <c r="V174" s="237">
        <f>Q174/N174</f>
        <v>1.7</v>
      </c>
      <c r="W174" s="46">
        <f>CEILING(N174*1.6,1)</f>
        <v>2368</v>
      </c>
      <c r="X174" s="46">
        <f>CEILING(N174*1.7,1)</f>
        <v>2516</v>
      </c>
      <c r="Y174" s="46">
        <f>CEILING(N174*2,1)</f>
        <v>2960</v>
      </c>
      <c r="Z174" s="33"/>
      <c r="AA174" s="31">
        <f>P174/N174</f>
        <v>1.1000000000000001</v>
      </c>
      <c r="AB174" s="35">
        <f>N174*L174</f>
        <v>0</v>
      </c>
      <c r="AC174" s="35">
        <f>L174*P174</f>
        <v>0</v>
      </c>
      <c r="AD174" s="35">
        <f>Q174*L174</f>
        <v>0</v>
      </c>
    </row>
    <row r="175" spans="1:30" ht="73.5" customHeight="1">
      <c r="A175" s="309" t="s">
        <v>969</v>
      </c>
      <c r="B175" s="18"/>
      <c r="C175" s="183">
        <v>4976</v>
      </c>
      <c r="D175" s="245" t="s">
        <v>880</v>
      </c>
      <c r="E175" s="87"/>
      <c r="F175" s="55" t="s">
        <v>978</v>
      </c>
      <c r="G175" s="56"/>
      <c r="H175" s="62"/>
      <c r="I175" s="62"/>
      <c r="J175" s="55" t="s">
        <v>977</v>
      </c>
      <c r="K175" s="34"/>
      <c r="L175" s="285"/>
      <c r="M175" s="34"/>
      <c r="N175" s="57">
        <f>N174+N173</f>
        <v>5680</v>
      </c>
      <c r="O175" s="276">
        <f t="shared" si="76"/>
        <v>5964</v>
      </c>
      <c r="P175" s="58">
        <f>P174+P173</f>
        <v>6248</v>
      </c>
      <c r="Q175" s="59">
        <f>Q174+Q173</f>
        <v>10076</v>
      </c>
      <c r="R175" s="30">
        <f t="shared" si="56"/>
        <v>1.773943661971831</v>
      </c>
      <c r="S175" s="232">
        <f t="shared" si="57"/>
        <v>9088</v>
      </c>
      <c r="T175" s="232">
        <f t="shared" si="58"/>
        <v>10224</v>
      </c>
      <c r="U175" s="232">
        <f t="shared" si="59"/>
        <v>11360</v>
      </c>
      <c r="V175" s="237">
        <f t="shared" si="77"/>
        <v>1.773943661971831</v>
      </c>
      <c r="W175" s="46">
        <f t="shared" si="78"/>
        <v>9088</v>
      </c>
      <c r="X175" s="46">
        <f t="shared" si="70"/>
        <v>9656</v>
      </c>
      <c r="Y175" s="46">
        <f t="shared" si="79"/>
        <v>11360</v>
      </c>
      <c r="Z175" s="33"/>
      <c r="AA175" s="31">
        <f t="shared" si="71"/>
        <v>1.1000000000000001</v>
      </c>
      <c r="AB175" s="35">
        <f t="shared" si="73"/>
        <v>0</v>
      </c>
      <c r="AC175" s="35">
        <f t="shared" si="74"/>
        <v>0</v>
      </c>
      <c r="AD175" s="35">
        <f t="shared" si="75"/>
        <v>0</v>
      </c>
    </row>
    <row r="176" spans="1:30" ht="16.5" thickBot="1">
      <c r="A176" s="223"/>
      <c r="B176" s="18"/>
      <c r="C176" s="177"/>
      <c r="D176" s="164" t="s">
        <v>173</v>
      </c>
      <c r="E176" s="67"/>
      <c r="F176" s="67"/>
      <c r="G176" s="55"/>
      <c r="H176" s="62"/>
      <c r="I176" s="62"/>
      <c r="J176" s="79"/>
      <c r="K176" s="34"/>
      <c r="L176" s="285"/>
      <c r="M176" s="34"/>
      <c r="N176" s="57"/>
      <c r="O176" s="276">
        <f t="shared" si="76"/>
        <v>0</v>
      </c>
      <c r="P176" s="58"/>
      <c r="Q176" s="59"/>
      <c r="R176" s="30" t="e">
        <f t="shared" si="56"/>
        <v>#DIV/0!</v>
      </c>
      <c r="S176" s="232">
        <f t="shared" si="57"/>
        <v>0</v>
      </c>
      <c r="T176" s="232">
        <f t="shared" si="58"/>
        <v>0</v>
      </c>
      <c r="U176" s="232">
        <f t="shared" si="59"/>
        <v>0</v>
      </c>
      <c r="V176" s="237"/>
      <c r="W176" s="46"/>
      <c r="X176" s="46">
        <f t="shared" si="70"/>
        <v>0</v>
      </c>
      <c r="Y176" s="46"/>
      <c r="Z176" s="33"/>
      <c r="AA176" s="31"/>
      <c r="AB176" s="35">
        <f t="shared" si="73"/>
        <v>0</v>
      </c>
      <c r="AC176" s="35">
        <f t="shared" si="74"/>
        <v>0</v>
      </c>
      <c r="AD176" s="35">
        <f t="shared" si="75"/>
        <v>0</v>
      </c>
    </row>
    <row r="177" spans="1:30" ht="78.75" customHeight="1" thickBot="1">
      <c r="A177" s="250" t="s">
        <v>689</v>
      </c>
      <c r="B177" s="141"/>
      <c r="C177" s="171">
        <v>7570</v>
      </c>
      <c r="D177" s="168" t="s">
        <v>47</v>
      </c>
      <c r="E177" s="50"/>
      <c r="F177" s="49" t="s">
        <v>252</v>
      </c>
      <c r="G177" s="56" t="s">
        <v>112</v>
      </c>
      <c r="H177" s="62"/>
      <c r="I177" s="62">
        <v>0.28000000000000003</v>
      </c>
      <c r="J177" s="217" t="s">
        <v>48</v>
      </c>
      <c r="K177" s="34"/>
      <c r="L177" s="285"/>
      <c r="M177" s="34"/>
      <c r="N177" s="57">
        <v>470</v>
      </c>
      <c r="O177" s="276">
        <f t="shared" si="76"/>
        <v>494</v>
      </c>
      <c r="P177" s="58">
        <v>517</v>
      </c>
      <c r="Q177" s="59">
        <v>846</v>
      </c>
      <c r="R177" s="30">
        <f t="shared" si="56"/>
        <v>1.8</v>
      </c>
      <c r="S177" s="232">
        <f t="shared" si="57"/>
        <v>752</v>
      </c>
      <c r="T177" s="232">
        <f t="shared" si="58"/>
        <v>846</v>
      </c>
      <c r="U177" s="232">
        <f t="shared" si="59"/>
        <v>940</v>
      </c>
      <c r="V177" s="237">
        <f t="shared" si="77"/>
        <v>1.8</v>
      </c>
      <c r="W177" s="46">
        <f t="shared" si="78"/>
        <v>752</v>
      </c>
      <c r="X177" s="46">
        <f t="shared" si="70"/>
        <v>799</v>
      </c>
      <c r="Y177" s="46">
        <f t="shared" si="79"/>
        <v>940</v>
      </c>
      <c r="Z177" s="33"/>
      <c r="AA177" s="31">
        <f t="shared" si="71"/>
        <v>1.1000000000000001</v>
      </c>
      <c r="AB177" s="35">
        <f t="shared" si="73"/>
        <v>0</v>
      </c>
      <c r="AC177" s="35">
        <f t="shared" si="74"/>
        <v>0</v>
      </c>
      <c r="AD177" s="35">
        <f t="shared" si="75"/>
        <v>0</v>
      </c>
    </row>
    <row r="178" spans="1:30" ht="69" customHeight="1">
      <c r="A178" s="225"/>
      <c r="B178" s="140"/>
      <c r="C178" s="183">
        <v>566</v>
      </c>
      <c r="D178" s="168" t="s">
        <v>91</v>
      </c>
      <c r="E178" s="54"/>
      <c r="F178" s="55" t="s">
        <v>424</v>
      </c>
      <c r="G178" s="55" t="s">
        <v>339</v>
      </c>
      <c r="H178" s="62"/>
      <c r="I178" s="62">
        <v>0.2</v>
      </c>
      <c r="J178" s="216" t="s">
        <v>48</v>
      </c>
      <c r="K178" s="34"/>
      <c r="L178" s="285"/>
      <c r="M178" s="34"/>
      <c r="N178" s="57"/>
      <c r="O178" s="276"/>
      <c r="P178" s="58"/>
      <c r="Q178" s="59"/>
      <c r="R178" s="30" t="e">
        <f t="shared" si="56"/>
        <v>#DIV/0!</v>
      </c>
      <c r="S178" s="232">
        <f t="shared" si="57"/>
        <v>0</v>
      </c>
      <c r="T178" s="232">
        <f t="shared" si="58"/>
        <v>0</v>
      </c>
      <c r="U178" s="232">
        <f t="shared" si="59"/>
        <v>0</v>
      </c>
      <c r="V178" s="237"/>
      <c r="W178" s="46">
        <f t="shared" si="78"/>
        <v>0</v>
      </c>
      <c r="X178" s="46">
        <f t="shared" si="70"/>
        <v>0</v>
      </c>
      <c r="Y178" s="46">
        <f t="shared" si="79"/>
        <v>0</v>
      </c>
      <c r="Z178" s="33"/>
      <c r="AA178" s="31" t="e">
        <f t="shared" si="71"/>
        <v>#DIV/0!</v>
      </c>
      <c r="AB178" s="35">
        <f t="shared" si="73"/>
        <v>0</v>
      </c>
      <c r="AC178" s="35">
        <f t="shared" si="74"/>
        <v>0</v>
      </c>
      <c r="AD178" s="35">
        <f t="shared" si="75"/>
        <v>0</v>
      </c>
    </row>
    <row r="179" spans="1:30" ht="64.5" customHeight="1">
      <c r="A179" s="222" t="s">
        <v>641</v>
      </c>
      <c r="B179" s="19"/>
      <c r="C179" s="181">
        <v>8481</v>
      </c>
      <c r="D179" s="168" t="s">
        <v>138</v>
      </c>
      <c r="E179" s="54"/>
      <c r="F179" s="55" t="s">
        <v>253</v>
      </c>
      <c r="G179" s="56" t="s">
        <v>441</v>
      </c>
      <c r="H179" s="62"/>
      <c r="I179" s="62"/>
      <c r="J179" s="216" t="s">
        <v>634</v>
      </c>
      <c r="K179" s="34"/>
      <c r="L179" s="285"/>
      <c r="M179" s="34"/>
      <c r="N179" s="57">
        <v>350</v>
      </c>
      <c r="O179" s="276">
        <f t="shared" si="76"/>
        <v>368</v>
      </c>
      <c r="P179" s="58">
        <v>386</v>
      </c>
      <c r="Q179" s="59">
        <v>596</v>
      </c>
      <c r="R179" s="30">
        <f t="shared" si="56"/>
        <v>1.7028571428571428</v>
      </c>
      <c r="S179" s="232">
        <f t="shared" si="57"/>
        <v>560</v>
      </c>
      <c r="T179" s="232">
        <f t="shared" si="58"/>
        <v>630</v>
      </c>
      <c r="U179" s="232">
        <f t="shared" si="59"/>
        <v>700</v>
      </c>
      <c r="V179" s="237">
        <f t="shared" si="77"/>
        <v>1.7028571428571428</v>
      </c>
      <c r="W179" s="46">
        <f t="shared" si="78"/>
        <v>560</v>
      </c>
      <c r="X179" s="46">
        <f t="shared" si="70"/>
        <v>595</v>
      </c>
      <c r="Y179" s="46">
        <f t="shared" si="79"/>
        <v>700</v>
      </c>
      <c r="Z179" s="33"/>
      <c r="AA179" s="31">
        <f t="shared" si="71"/>
        <v>1.1028571428571428</v>
      </c>
      <c r="AB179" s="35">
        <f t="shared" si="73"/>
        <v>0</v>
      </c>
      <c r="AC179" s="35">
        <f t="shared" si="74"/>
        <v>0</v>
      </c>
      <c r="AD179" s="35">
        <f t="shared" si="75"/>
        <v>0</v>
      </c>
    </row>
    <row r="180" spans="1:30" ht="60.75" customHeight="1">
      <c r="A180" s="250" t="s">
        <v>848</v>
      </c>
      <c r="B180" s="19"/>
      <c r="C180" s="183">
        <v>8215</v>
      </c>
      <c r="D180" s="168" t="s">
        <v>139</v>
      </c>
      <c r="E180" s="54"/>
      <c r="F180" s="55" t="s">
        <v>253</v>
      </c>
      <c r="G180" s="56" t="s">
        <v>442</v>
      </c>
      <c r="H180" s="62"/>
      <c r="I180" s="62"/>
      <c r="J180" s="216" t="s">
        <v>634</v>
      </c>
      <c r="K180" s="34"/>
      <c r="L180" s="285"/>
      <c r="M180" s="34"/>
      <c r="N180" s="57">
        <v>460</v>
      </c>
      <c r="O180" s="276">
        <f t="shared" si="76"/>
        <v>483</v>
      </c>
      <c r="P180" s="58">
        <v>506</v>
      </c>
      <c r="Q180" s="59">
        <v>782</v>
      </c>
      <c r="R180" s="30">
        <f t="shared" si="56"/>
        <v>1.7</v>
      </c>
      <c r="S180" s="232">
        <f t="shared" si="57"/>
        <v>736</v>
      </c>
      <c r="T180" s="232">
        <f t="shared" si="58"/>
        <v>828</v>
      </c>
      <c r="U180" s="232">
        <f t="shared" si="59"/>
        <v>920</v>
      </c>
      <c r="V180" s="237">
        <f t="shared" si="77"/>
        <v>1.7</v>
      </c>
      <c r="W180" s="46">
        <f t="shared" si="78"/>
        <v>736</v>
      </c>
      <c r="X180" s="46">
        <f t="shared" si="70"/>
        <v>782</v>
      </c>
      <c r="Y180" s="46">
        <f t="shared" si="79"/>
        <v>920</v>
      </c>
      <c r="Z180" s="33"/>
      <c r="AA180" s="31">
        <f t="shared" si="71"/>
        <v>1.1000000000000001</v>
      </c>
      <c r="AB180" s="35">
        <f t="shared" si="73"/>
        <v>0</v>
      </c>
      <c r="AC180" s="35">
        <f t="shared" si="74"/>
        <v>0</v>
      </c>
      <c r="AD180" s="35">
        <f t="shared" si="75"/>
        <v>0</v>
      </c>
    </row>
    <row r="181" spans="1:30" ht="63.75" customHeight="1">
      <c r="A181" s="250" t="s">
        <v>848</v>
      </c>
      <c r="B181" s="19"/>
      <c r="C181" s="183">
        <v>4844</v>
      </c>
      <c r="D181" s="168" t="s">
        <v>92</v>
      </c>
      <c r="E181" s="54"/>
      <c r="F181" s="55" t="s">
        <v>425</v>
      </c>
      <c r="G181" s="56" t="s">
        <v>443</v>
      </c>
      <c r="H181" s="62"/>
      <c r="I181" s="62"/>
      <c r="J181" s="216" t="s">
        <v>634</v>
      </c>
      <c r="K181" s="34"/>
      <c r="L181" s="285"/>
      <c r="M181" s="34"/>
      <c r="N181" s="57">
        <v>520</v>
      </c>
      <c r="O181" s="276">
        <f t="shared" si="76"/>
        <v>546</v>
      </c>
      <c r="P181" s="58">
        <v>572</v>
      </c>
      <c r="Q181" s="59">
        <v>884</v>
      </c>
      <c r="R181" s="30">
        <f t="shared" si="56"/>
        <v>1.7</v>
      </c>
      <c r="S181" s="232">
        <f t="shared" si="57"/>
        <v>832</v>
      </c>
      <c r="T181" s="232">
        <f t="shared" si="58"/>
        <v>936</v>
      </c>
      <c r="U181" s="232">
        <f t="shared" si="59"/>
        <v>1040</v>
      </c>
      <c r="V181" s="237">
        <f t="shared" si="77"/>
        <v>1.7</v>
      </c>
      <c r="W181" s="46">
        <f t="shared" si="78"/>
        <v>832</v>
      </c>
      <c r="X181" s="46">
        <f t="shared" si="70"/>
        <v>884</v>
      </c>
      <c r="Y181" s="46">
        <f t="shared" si="79"/>
        <v>1040</v>
      </c>
      <c r="Z181" s="33"/>
      <c r="AA181" s="31">
        <f t="shared" si="71"/>
        <v>1.1000000000000001</v>
      </c>
      <c r="AB181" s="35">
        <f t="shared" si="73"/>
        <v>0</v>
      </c>
      <c r="AC181" s="35">
        <f t="shared" si="74"/>
        <v>0</v>
      </c>
      <c r="AD181" s="35">
        <f t="shared" si="75"/>
        <v>0</v>
      </c>
    </row>
    <row r="182" spans="1:30" ht="73.5" customHeight="1">
      <c r="A182" s="250" t="s">
        <v>848</v>
      </c>
      <c r="B182" s="19"/>
      <c r="C182" s="183">
        <v>4748</v>
      </c>
      <c r="D182" s="168" t="s">
        <v>93</v>
      </c>
      <c r="E182" s="54"/>
      <c r="F182" s="55" t="s">
        <v>425</v>
      </c>
      <c r="G182" s="56" t="s">
        <v>444</v>
      </c>
      <c r="H182" s="62"/>
      <c r="I182" s="62"/>
      <c r="J182" s="216" t="s">
        <v>634</v>
      </c>
      <c r="K182" s="34"/>
      <c r="L182" s="285"/>
      <c r="M182" s="34"/>
      <c r="N182" s="57">
        <v>550</v>
      </c>
      <c r="O182" s="276">
        <f t="shared" si="76"/>
        <v>578</v>
      </c>
      <c r="P182" s="58">
        <v>605</v>
      </c>
      <c r="Q182" s="59">
        <v>935</v>
      </c>
      <c r="R182" s="30">
        <f t="shared" si="56"/>
        <v>1.7</v>
      </c>
      <c r="S182" s="232">
        <f t="shared" si="57"/>
        <v>880</v>
      </c>
      <c r="T182" s="232">
        <f t="shared" si="58"/>
        <v>990</v>
      </c>
      <c r="U182" s="232">
        <f t="shared" si="59"/>
        <v>1100</v>
      </c>
      <c r="V182" s="237">
        <f t="shared" si="77"/>
        <v>1.7</v>
      </c>
      <c r="W182" s="46">
        <f t="shared" si="78"/>
        <v>880</v>
      </c>
      <c r="X182" s="46">
        <f t="shared" si="70"/>
        <v>935</v>
      </c>
      <c r="Y182" s="46">
        <f t="shared" si="79"/>
        <v>1100</v>
      </c>
      <c r="Z182" s="33"/>
      <c r="AA182" s="31">
        <f t="shared" si="71"/>
        <v>1.1000000000000001</v>
      </c>
      <c r="AB182" s="35">
        <f t="shared" si="73"/>
        <v>0</v>
      </c>
      <c r="AC182" s="35">
        <f t="shared" si="74"/>
        <v>0</v>
      </c>
      <c r="AD182" s="35">
        <f t="shared" si="75"/>
        <v>0</v>
      </c>
    </row>
    <row r="183" spans="1:30" ht="69" customHeight="1">
      <c r="A183" s="250" t="s">
        <v>848</v>
      </c>
      <c r="B183" s="19"/>
      <c r="C183" s="183">
        <v>2254</v>
      </c>
      <c r="D183" s="168" t="s">
        <v>94</v>
      </c>
      <c r="E183" s="54"/>
      <c r="F183" s="55" t="s">
        <v>426</v>
      </c>
      <c r="G183" s="56" t="s">
        <v>445</v>
      </c>
      <c r="H183" s="62"/>
      <c r="I183" s="62"/>
      <c r="J183" s="216" t="s">
        <v>634</v>
      </c>
      <c r="K183" s="34"/>
      <c r="L183" s="285"/>
      <c r="M183" s="34"/>
      <c r="N183" s="57">
        <v>580</v>
      </c>
      <c r="O183" s="276">
        <f t="shared" si="76"/>
        <v>609</v>
      </c>
      <c r="P183" s="58">
        <v>638</v>
      </c>
      <c r="Q183" s="59">
        <v>986</v>
      </c>
      <c r="R183" s="30">
        <f t="shared" si="56"/>
        <v>1.7</v>
      </c>
      <c r="S183" s="232">
        <f t="shared" si="57"/>
        <v>928</v>
      </c>
      <c r="T183" s="232">
        <f t="shared" si="58"/>
        <v>1044</v>
      </c>
      <c r="U183" s="232">
        <f t="shared" si="59"/>
        <v>1160</v>
      </c>
      <c r="V183" s="237">
        <f t="shared" si="77"/>
        <v>1.7</v>
      </c>
      <c r="W183" s="46">
        <f t="shared" si="78"/>
        <v>928</v>
      </c>
      <c r="X183" s="46">
        <f t="shared" si="70"/>
        <v>986</v>
      </c>
      <c r="Y183" s="46">
        <f t="shared" si="79"/>
        <v>1160</v>
      </c>
      <c r="Z183" s="33"/>
      <c r="AA183" s="31">
        <f t="shared" si="71"/>
        <v>1.1000000000000001</v>
      </c>
      <c r="AB183" s="35">
        <f t="shared" si="73"/>
        <v>0</v>
      </c>
      <c r="AC183" s="35">
        <f t="shared" si="74"/>
        <v>0</v>
      </c>
      <c r="AD183" s="35">
        <f t="shared" si="75"/>
        <v>0</v>
      </c>
    </row>
    <row r="184" spans="1:30" ht="72.75" customHeight="1">
      <c r="A184" s="250" t="s">
        <v>740</v>
      </c>
      <c r="B184" s="19"/>
      <c r="C184" s="183">
        <v>8008</v>
      </c>
      <c r="D184" s="168" t="s">
        <v>854</v>
      </c>
      <c r="E184" s="54"/>
      <c r="F184" s="55" t="s">
        <v>254</v>
      </c>
      <c r="G184" s="55" t="s">
        <v>853</v>
      </c>
      <c r="H184" s="61"/>
      <c r="I184" s="61" t="s">
        <v>390</v>
      </c>
      <c r="J184" s="216" t="s">
        <v>634</v>
      </c>
      <c r="K184" s="34"/>
      <c r="L184" s="285"/>
      <c r="M184" s="34"/>
      <c r="N184" s="57">
        <v>610</v>
      </c>
      <c r="O184" s="276">
        <f t="shared" si="76"/>
        <v>641</v>
      </c>
      <c r="P184" s="58">
        <v>671</v>
      </c>
      <c r="Q184" s="59">
        <v>976</v>
      </c>
      <c r="R184" s="30">
        <f t="shared" si="56"/>
        <v>1.6</v>
      </c>
      <c r="S184" s="232">
        <f t="shared" si="57"/>
        <v>976</v>
      </c>
      <c r="T184" s="232">
        <f t="shared" si="58"/>
        <v>1098</v>
      </c>
      <c r="U184" s="232">
        <f t="shared" si="59"/>
        <v>1220</v>
      </c>
      <c r="V184" s="237">
        <f t="shared" si="77"/>
        <v>1.6</v>
      </c>
      <c r="W184" s="46">
        <f t="shared" si="78"/>
        <v>976</v>
      </c>
      <c r="X184" s="46">
        <f t="shared" si="70"/>
        <v>1037</v>
      </c>
      <c r="Y184" s="46">
        <f t="shared" si="79"/>
        <v>1220</v>
      </c>
      <c r="Z184" s="33"/>
      <c r="AA184" s="31">
        <f t="shared" si="71"/>
        <v>1.1000000000000001</v>
      </c>
      <c r="AB184" s="35">
        <f t="shared" si="73"/>
        <v>0</v>
      </c>
      <c r="AC184" s="35">
        <f t="shared" si="74"/>
        <v>0</v>
      </c>
      <c r="AD184" s="35">
        <f t="shared" si="75"/>
        <v>0</v>
      </c>
    </row>
    <row r="185" spans="1:30" ht="72.75" customHeight="1">
      <c r="A185" s="309" t="s">
        <v>983</v>
      </c>
      <c r="B185" s="19"/>
      <c r="C185" s="183">
        <v>8008</v>
      </c>
      <c r="D185" s="168" t="s">
        <v>855</v>
      </c>
      <c r="E185" s="54"/>
      <c r="F185" s="55" t="s">
        <v>254</v>
      </c>
      <c r="G185" s="55" t="s">
        <v>852</v>
      </c>
      <c r="H185" s="61"/>
      <c r="I185" s="61" t="s">
        <v>390</v>
      </c>
      <c r="J185" s="216" t="s">
        <v>634</v>
      </c>
      <c r="K185" s="34"/>
      <c r="L185" s="285"/>
      <c r="M185" s="34"/>
      <c r="N185" s="57">
        <v>660</v>
      </c>
      <c r="O185" s="276">
        <f>CEILING(N185*1.05,1)</f>
        <v>693</v>
      </c>
      <c r="P185" s="58">
        <v>726</v>
      </c>
      <c r="Q185" s="59">
        <v>1056</v>
      </c>
      <c r="R185" s="30">
        <f>Q185/N185</f>
        <v>1.6</v>
      </c>
      <c r="S185" s="232">
        <f>N185*1.6</f>
        <v>1056</v>
      </c>
      <c r="T185" s="232">
        <f>N185*1.8</f>
        <v>1188</v>
      </c>
      <c r="U185" s="232">
        <f>N185*2</f>
        <v>1320</v>
      </c>
      <c r="V185" s="237">
        <f>Q185/N185</f>
        <v>1.6</v>
      </c>
      <c r="W185" s="46">
        <f>CEILING(N185*1.6,1)</f>
        <v>1056</v>
      </c>
      <c r="X185" s="46">
        <f>CEILING(N185*1.7,1)</f>
        <v>1122</v>
      </c>
      <c r="Y185" s="46">
        <f>CEILING(N185*2,1)</f>
        <v>1320</v>
      </c>
      <c r="Z185" s="33"/>
      <c r="AA185" s="31">
        <f>P185/N185</f>
        <v>1.1000000000000001</v>
      </c>
      <c r="AB185" s="35">
        <f>N185*L185</f>
        <v>0</v>
      </c>
      <c r="AC185" s="35">
        <f>L185*P185</f>
        <v>0</v>
      </c>
      <c r="AD185" s="35">
        <f>Q185*L185</f>
        <v>0</v>
      </c>
    </row>
    <row r="186" spans="1:30" ht="72.75" customHeight="1">
      <c r="A186" s="309" t="s">
        <v>983</v>
      </c>
      <c r="B186" s="19"/>
      <c r="C186" s="183">
        <v>8008</v>
      </c>
      <c r="D186" s="168" t="s">
        <v>856</v>
      </c>
      <c r="E186" s="54"/>
      <c r="F186" s="55" t="s">
        <v>254</v>
      </c>
      <c r="G186" s="55" t="s">
        <v>851</v>
      </c>
      <c r="H186" s="61"/>
      <c r="I186" s="61" t="s">
        <v>390</v>
      </c>
      <c r="J186" s="216" t="s">
        <v>634</v>
      </c>
      <c r="K186" s="34"/>
      <c r="L186" s="285"/>
      <c r="M186" s="34"/>
      <c r="N186" s="57">
        <v>750</v>
      </c>
      <c r="O186" s="276">
        <f>CEILING(N186*1.05,1)</f>
        <v>788</v>
      </c>
      <c r="P186" s="58">
        <v>825</v>
      </c>
      <c r="Q186" s="59">
        <v>1200</v>
      </c>
      <c r="R186" s="30">
        <f>Q186/N186</f>
        <v>1.6</v>
      </c>
      <c r="S186" s="232">
        <f>N186*1.6</f>
        <v>1200</v>
      </c>
      <c r="T186" s="232">
        <f>N186*1.8</f>
        <v>1350</v>
      </c>
      <c r="U186" s="232">
        <f>N186*2</f>
        <v>1500</v>
      </c>
      <c r="V186" s="237">
        <f>Q186/N186</f>
        <v>1.6</v>
      </c>
      <c r="W186" s="46">
        <f>CEILING(N186*1.6,1)</f>
        <v>1200</v>
      </c>
      <c r="X186" s="46">
        <f>CEILING(N186*1.7,1)</f>
        <v>1275</v>
      </c>
      <c r="Y186" s="46">
        <f>CEILING(N186*2,1)</f>
        <v>1500</v>
      </c>
      <c r="Z186" s="33"/>
      <c r="AA186" s="31">
        <f>P186/N186</f>
        <v>1.1000000000000001</v>
      </c>
      <c r="AB186" s="35">
        <f>N186*L186</f>
        <v>0</v>
      </c>
      <c r="AC186" s="35">
        <f>L186*P186</f>
        <v>0</v>
      </c>
      <c r="AD186" s="35">
        <f>Q186*L186</f>
        <v>0</v>
      </c>
    </row>
    <row r="187" spans="1:30" ht="72.75" customHeight="1">
      <c r="A187" s="309" t="s">
        <v>983</v>
      </c>
      <c r="B187" s="19"/>
      <c r="C187" s="183">
        <v>8008</v>
      </c>
      <c r="D187" s="168" t="s">
        <v>849</v>
      </c>
      <c r="E187" s="54"/>
      <c r="F187" s="55" t="s">
        <v>254</v>
      </c>
      <c r="G187" s="55" t="s">
        <v>850</v>
      </c>
      <c r="H187" s="61"/>
      <c r="I187" s="61" t="s">
        <v>390</v>
      </c>
      <c r="J187" s="216" t="s">
        <v>634</v>
      </c>
      <c r="K187" s="34"/>
      <c r="L187" s="285"/>
      <c r="M187" s="34"/>
      <c r="N187" s="57">
        <v>800</v>
      </c>
      <c r="O187" s="276">
        <f>CEILING(N187*1.05,1)</f>
        <v>840</v>
      </c>
      <c r="P187" s="58">
        <v>800</v>
      </c>
      <c r="Q187" s="59">
        <v>1280</v>
      </c>
      <c r="R187" s="30">
        <f>Q187/N187</f>
        <v>1.6</v>
      </c>
      <c r="S187" s="232">
        <f>N187*1.6</f>
        <v>1280</v>
      </c>
      <c r="T187" s="232">
        <f>N187*1.8</f>
        <v>1440</v>
      </c>
      <c r="U187" s="232">
        <f>N187*2</f>
        <v>1600</v>
      </c>
      <c r="V187" s="237">
        <f>Q187/N187</f>
        <v>1.6</v>
      </c>
      <c r="W187" s="46">
        <f>CEILING(N187*1.6,1)</f>
        <v>1280</v>
      </c>
      <c r="X187" s="46">
        <f>CEILING(N187*1.7,1)</f>
        <v>1360</v>
      </c>
      <c r="Y187" s="46">
        <f>CEILING(N187*2,1)</f>
        <v>1600</v>
      </c>
      <c r="Z187" s="33"/>
      <c r="AA187" s="31">
        <f>P187/N187</f>
        <v>1</v>
      </c>
      <c r="AB187" s="35">
        <f>N187*L187</f>
        <v>0</v>
      </c>
      <c r="AC187" s="35">
        <f>L187*P187</f>
        <v>0</v>
      </c>
      <c r="AD187" s="35">
        <f>Q187*L187</f>
        <v>0</v>
      </c>
    </row>
    <row r="188" spans="1:30" ht="72.75" customHeight="1">
      <c r="A188" s="309" t="s">
        <v>983</v>
      </c>
      <c r="B188" s="19"/>
      <c r="C188" s="183">
        <v>8008</v>
      </c>
      <c r="D188" s="168" t="s">
        <v>498</v>
      </c>
      <c r="E188" s="54"/>
      <c r="F188" s="55" t="s">
        <v>254</v>
      </c>
      <c r="G188" s="55" t="s">
        <v>502</v>
      </c>
      <c r="H188" s="61"/>
      <c r="I188" s="61" t="s">
        <v>390</v>
      </c>
      <c r="J188" s="216" t="s">
        <v>634</v>
      </c>
      <c r="K188" s="34"/>
      <c r="L188" s="285"/>
      <c r="M188" s="34"/>
      <c r="N188" s="57">
        <v>840</v>
      </c>
      <c r="O188" s="276">
        <f t="shared" si="76"/>
        <v>882</v>
      </c>
      <c r="P188" s="58">
        <v>924</v>
      </c>
      <c r="Q188" s="59">
        <v>1344</v>
      </c>
      <c r="R188" s="30">
        <f t="shared" si="56"/>
        <v>1.6</v>
      </c>
      <c r="S188" s="232">
        <f t="shared" si="57"/>
        <v>1344</v>
      </c>
      <c r="T188" s="232">
        <f t="shared" si="58"/>
        <v>1512</v>
      </c>
      <c r="U188" s="232">
        <f t="shared" si="59"/>
        <v>1680</v>
      </c>
      <c r="V188" s="237">
        <f t="shared" si="77"/>
        <v>1.6</v>
      </c>
      <c r="W188" s="46">
        <f t="shared" si="78"/>
        <v>1344</v>
      </c>
      <c r="X188" s="46">
        <f t="shared" si="70"/>
        <v>1428</v>
      </c>
      <c r="Y188" s="46">
        <f t="shared" si="79"/>
        <v>1680</v>
      </c>
      <c r="Z188" s="33"/>
      <c r="AA188" s="31">
        <f t="shared" si="71"/>
        <v>1.1000000000000001</v>
      </c>
      <c r="AB188" s="35">
        <f t="shared" si="73"/>
        <v>0</v>
      </c>
      <c r="AC188" s="35">
        <f t="shared" si="74"/>
        <v>0</v>
      </c>
      <c r="AD188" s="35">
        <f t="shared" si="75"/>
        <v>0</v>
      </c>
    </row>
    <row r="189" spans="1:30" ht="72.75" customHeight="1">
      <c r="A189" s="309" t="s">
        <v>983</v>
      </c>
      <c r="B189" s="19"/>
      <c r="C189" s="183">
        <v>8008</v>
      </c>
      <c r="D189" s="168" t="s">
        <v>499</v>
      </c>
      <c r="E189" s="54"/>
      <c r="F189" s="55" t="s">
        <v>254</v>
      </c>
      <c r="G189" s="55" t="s">
        <v>503</v>
      </c>
      <c r="H189" s="61"/>
      <c r="I189" s="61" t="s">
        <v>390</v>
      </c>
      <c r="J189" s="216" t="s">
        <v>634</v>
      </c>
      <c r="K189" s="34"/>
      <c r="L189" s="285"/>
      <c r="M189" s="34"/>
      <c r="N189" s="57">
        <v>880</v>
      </c>
      <c r="O189" s="276">
        <f t="shared" si="76"/>
        <v>924</v>
      </c>
      <c r="P189" s="58">
        <f>N189*1.1</f>
        <v>968.00000000000011</v>
      </c>
      <c r="Q189" s="59">
        <v>1408</v>
      </c>
      <c r="R189" s="30">
        <f t="shared" si="56"/>
        <v>1.6</v>
      </c>
      <c r="S189" s="232">
        <f t="shared" si="57"/>
        <v>1408</v>
      </c>
      <c r="T189" s="232">
        <f t="shared" si="58"/>
        <v>1584</v>
      </c>
      <c r="U189" s="232">
        <f t="shared" si="59"/>
        <v>1760</v>
      </c>
      <c r="V189" s="237">
        <f t="shared" si="77"/>
        <v>1.6</v>
      </c>
      <c r="W189" s="46">
        <f t="shared" si="78"/>
        <v>1408</v>
      </c>
      <c r="X189" s="46">
        <f t="shared" si="70"/>
        <v>1496</v>
      </c>
      <c r="Y189" s="46">
        <f t="shared" si="79"/>
        <v>1760</v>
      </c>
      <c r="Z189" s="33"/>
      <c r="AA189" s="31">
        <f t="shared" si="71"/>
        <v>1.1000000000000001</v>
      </c>
      <c r="AB189" s="35">
        <f t="shared" ref="AB189:AB217" si="80">N189*L189</f>
        <v>0</v>
      </c>
      <c r="AC189" s="35">
        <f t="shared" ref="AC189:AC217" si="81">L189*P189</f>
        <v>0</v>
      </c>
      <c r="AD189" s="35">
        <f t="shared" ref="AD189:AD217" si="82">Q189*L189</f>
        <v>0</v>
      </c>
    </row>
    <row r="190" spans="1:30" ht="72.75" customHeight="1">
      <c r="A190" s="309" t="s">
        <v>983</v>
      </c>
      <c r="B190" s="19"/>
      <c r="C190" s="183">
        <v>8008</v>
      </c>
      <c r="D190" s="168" t="s">
        <v>500</v>
      </c>
      <c r="E190" s="54"/>
      <c r="F190" s="55" t="s">
        <v>254</v>
      </c>
      <c r="G190" s="55" t="s">
        <v>488</v>
      </c>
      <c r="H190" s="61"/>
      <c r="I190" s="61" t="s">
        <v>390</v>
      </c>
      <c r="J190" s="216" t="s">
        <v>634</v>
      </c>
      <c r="K190" s="34"/>
      <c r="L190" s="285"/>
      <c r="M190" s="34"/>
      <c r="N190" s="57">
        <v>920</v>
      </c>
      <c r="O190" s="276">
        <f t="shared" si="76"/>
        <v>966</v>
      </c>
      <c r="P190" s="58">
        <v>1012</v>
      </c>
      <c r="Q190" s="59">
        <v>1472</v>
      </c>
      <c r="R190" s="30">
        <f>Q190/N190</f>
        <v>1.6</v>
      </c>
      <c r="S190" s="232">
        <f>N190*1.6</f>
        <v>1472</v>
      </c>
      <c r="T190" s="232">
        <f>N190*1.8</f>
        <v>1656</v>
      </c>
      <c r="U190" s="232">
        <f>N190*2</f>
        <v>1840</v>
      </c>
      <c r="V190" s="237">
        <f>Q190/N190</f>
        <v>1.6</v>
      </c>
      <c r="W190" s="46">
        <f>CEILING(N190*1.6,1)</f>
        <v>1472</v>
      </c>
      <c r="X190" s="46">
        <f>CEILING(N190*1.7,1)</f>
        <v>1564</v>
      </c>
      <c r="Y190" s="46">
        <f>CEILING(N190*2,1)</f>
        <v>1840</v>
      </c>
      <c r="Z190" s="33"/>
      <c r="AA190" s="31">
        <f>P190/N190</f>
        <v>1.1000000000000001</v>
      </c>
      <c r="AB190" s="35">
        <f t="shared" si="80"/>
        <v>0</v>
      </c>
      <c r="AC190" s="35">
        <f t="shared" si="81"/>
        <v>0</v>
      </c>
      <c r="AD190" s="35">
        <f t="shared" si="82"/>
        <v>0</v>
      </c>
    </row>
    <row r="191" spans="1:30" ht="72.75" customHeight="1">
      <c r="A191" s="309" t="s">
        <v>983</v>
      </c>
      <c r="B191" s="19"/>
      <c r="C191" s="183">
        <v>8008</v>
      </c>
      <c r="D191" s="168" t="s">
        <v>501</v>
      </c>
      <c r="E191" s="54"/>
      <c r="F191" s="55" t="s">
        <v>254</v>
      </c>
      <c r="G191" s="55" t="s">
        <v>504</v>
      </c>
      <c r="H191" s="61"/>
      <c r="I191" s="61" t="s">
        <v>390</v>
      </c>
      <c r="J191" s="216" t="s">
        <v>634</v>
      </c>
      <c r="K191" s="34"/>
      <c r="L191" s="285"/>
      <c r="M191" s="34"/>
      <c r="N191" s="57">
        <v>980</v>
      </c>
      <c r="O191" s="276">
        <f t="shared" si="76"/>
        <v>1029</v>
      </c>
      <c r="P191" s="58">
        <v>1078</v>
      </c>
      <c r="Q191" s="59">
        <v>1568</v>
      </c>
      <c r="R191" s="30">
        <f t="shared" si="56"/>
        <v>1.6</v>
      </c>
      <c r="S191" s="232">
        <f t="shared" si="57"/>
        <v>1568</v>
      </c>
      <c r="T191" s="232">
        <f t="shared" si="58"/>
        <v>1764</v>
      </c>
      <c r="U191" s="232">
        <f t="shared" si="59"/>
        <v>1960</v>
      </c>
      <c r="V191" s="237">
        <f t="shared" si="77"/>
        <v>1.6</v>
      </c>
      <c r="W191" s="46">
        <f t="shared" si="78"/>
        <v>1568</v>
      </c>
      <c r="X191" s="46">
        <f t="shared" si="70"/>
        <v>1666</v>
      </c>
      <c r="Y191" s="46">
        <f t="shared" si="79"/>
        <v>1960</v>
      </c>
      <c r="Z191" s="33"/>
      <c r="AA191" s="31">
        <f t="shared" si="71"/>
        <v>1.1000000000000001</v>
      </c>
      <c r="AB191" s="35">
        <f t="shared" si="80"/>
        <v>0</v>
      </c>
      <c r="AC191" s="35">
        <f t="shared" si="81"/>
        <v>0</v>
      </c>
      <c r="AD191" s="35">
        <f t="shared" si="82"/>
        <v>0</v>
      </c>
    </row>
    <row r="192" spans="1:30" ht="99.75" customHeight="1">
      <c r="A192" s="250" t="s">
        <v>836</v>
      </c>
      <c r="B192" s="19"/>
      <c r="C192" s="183">
        <v>5723</v>
      </c>
      <c r="D192" s="168" t="s">
        <v>140</v>
      </c>
      <c r="E192" s="54"/>
      <c r="F192" s="55" t="s">
        <v>255</v>
      </c>
      <c r="G192" s="55">
        <v>150</v>
      </c>
      <c r="H192" s="61"/>
      <c r="I192" s="61" t="s">
        <v>391</v>
      </c>
      <c r="J192" s="216" t="s">
        <v>634</v>
      </c>
      <c r="K192" s="34"/>
      <c r="L192" s="285"/>
      <c r="M192" s="34"/>
      <c r="N192" s="57">
        <v>2150</v>
      </c>
      <c r="O192" s="276">
        <f t="shared" si="76"/>
        <v>2258</v>
      </c>
      <c r="P192" s="58">
        <v>2365</v>
      </c>
      <c r="Q192" s="59">
        <v>3440</v>
      </c>
      <c r="R192" s="30">
        <f t="shared" si="56"/>
        <v>1.6</v>
      </c>
      <c r="S192" s="232">
        <f t="shared" si="57"/>
        <v>3440</v>
      </c>
      <c r="T192" s="232">
        <f t="shared" si="58"/>
        <v>3870</v>
      </c>
      <c r="U192" s="232">
        <f t="shared" si="59"/>
        <v>4300</v>
      </c>
      <c r="V192" s="237">
        <f t="shared" si="77"/>
        <v>1.6</v>
      </c>
      <c r="W192" s="46">
        <f t="shared" si="78"/>
        <v>3440</v>
      </c>
      <c r="X192" s="46">
        <f t="shared" si="70"/>
        <v>3655</v>
      </c>
      <c r="Y192" s="46">
        <f t="shared" si="79"/>
        <v>4300</v>
      </c>
      <c r="Z192" s="33"/>
      <c r="AA192" s="31">
        <f t="shared" si="71"/>
        <v>1.1000000000000001</v>
      </c>
      <c r="AB192" s="35">
        <f t="shared" si="80"/>
        <v>0</v>
      </c>
      <c r="AC192" s="35">
        <f t="shared" si="81"/>
        <v>0</v>
      </c>
      <c r="AD192" s="35">
        <f t="shared" si="82"/>
        <v>0</v>
      </c>
    </row>
    <row r="193" spans="1:30" ht="96" customHeight="1">
      <c r="A193" s="250" t="s">
        <v>836</v>
      </c>
      <c r="B193" s="19"/>
      <c r="C193" s="183">
        <v>4668</v>
      </c>
      <c r="D193" s="168" t="s">
        <v>141</v>
      </c>
      <c r="E193" s="55"/>
      <c r="F193" s="55" t="s">
        <v>256</v>
      </c>
      <c r="G193" s="55">
        <v>160</v>
      </c>
      <c r="H193" s="61"/>
      <c r="I193" s="61" t="s">
        <v>391</v>
      </c>
      <c r="J193" s="216" t="s">
        <v>634</v>
      </c>
      <c r="K193" s="34"/>
      <c r="L193" s="285"/>
      <c r="M193" s="34"/>
      <c r="N193" s="57">
        <v>2240</v>
      </c>
      <c r="O193" s="276">
        <f t="shared" si="76"/>
        <v>2352</v>
      </c>
      <c r="P193" s="58">
        <v>2464</v>
      </c>
      <c r="Q193" s="59">
        <v>3584</v>
      </c>
      <c r="R193" s="30">
        <f t="shared" si="56"/>
        <v>1.6</v>
      </c>
      <c r="S193" s="232">
        <f t="shared" si="57"/>
        <v>3584</v>
      </c>
      <c r="T193" s="232">
        <f t="shared" si="58"/>
        <v>4032</v>
      </c>
      <c r="U193" s="232">
        <f t="shared" si="59"/>
        <v>4480</v>
      </c>
      <c r="V193" s="237">
        <f t="shared" si="77"/>
        <v>1.6</v>
      </c>
      <c r="W193" s="46">
        <f t="shared" si="78"/>
        <v>3584</v>
      </c>
      <c r="X193" s="46">
        <f t="shared" si="70"/>
        <v>3808</v>
      </c>
      <c r="Y193" s="46">
        <f t="shared" si="79"/>
        <v>4480</v>
      </c>
      <c r="Z193" s="33"/>
      <c r="AA193" s="31">
        <f t="shared" si="71"/>
        <v>1.1000000000000001</v>
      </c>
      <c r="AB193" s="35">
        <f t="shared" si="80"/>
        <v>0</v>
      </c>
      <c r="AC193" s="35">
        <f t="shared" si="81"/>
        <v>0</v>
      </c>
      <c r="AD193" s="35">
        <f t="shared" si="82"/>
        <v>0</v>
      </c>
    </row>
    <row r="194" spans="1:30" ht="87" customHeight="1">
      <c r="A194" s="250" t="s">
        <v>836</v>
      </c>
      <c r="B194" s="19"/>
      <c r="C194" s="183">
        <v>4667</v>
      </c>
      <c r="D194" s="168" t="s">
        <v>142</v>
      </c>
      <c r="E194" s="54"/>
      <c r="F194" s="55" t="s">
        <v>255</v>
      </c>
      <c r="G194" s="55" t="s">
        <v>487</v>
      </c>
      <c r="H194" s="61"/>
      <c r="I194" s="61" t="s">
        <v>338</v>
      </c>
      <c r="J194" s="216" t="s">
        <v>634</v>
      </c>
      <c r="K194" s="34"/>
      <c r="L194" s="285"/>
      <c r="M194" s="34"/>
      <c r="N194" s="57">
        <v>2350</v>
      </c>
      <c r="O194" s="276">
        <f t="shared" si="76"/>
        <v>2468</v>
      </c>
      <c r="P194" s="58">
        <v>2468</v>
      </c>
      <c r="Q194" s="59">
        <v>3760</v>
      </c>
      <c r="R194" s="30">
        <f t="shared" si="56"/>
        <v>1.6</v>
      </c>
      <c r="S194" s="232">
        <f t="shared" si="57"/>
        <v>3760</v>
      </c>
      <c r="T194" s="232">
        <f t="shared" si="58"/>
        <v>4230</v>
      </c>
      <c r="U194" s="232">
        <f t="shared" si="59"/>
        <v>4700</v>
      </c>
      <c r="V194" s="237">
        <f t="shared" si="77"/>
        <v>1.6</v>
      </c>
      <c r="W194" s="46">
        <f t="shared" si="78"/>
        <v>3760</v>
      </c>
      <c r="X194" s="46">
        <f t="shared" si="70"/>
        <v>3995</v>
      </c>
      <c r="Y194" s="46">
        <f t="shared" si="79"/>
        <v>4700</v>
      </c>
      <c r="Z194" s="33"/>
      <c r="AA194" s="31">
        <f t="shared" si="71"/>
        <v>1.0502127659574467</v>
      </c>
      <c r="AB194" s="35">
        <f t="shared" si="80"/>
        <v>0</v>
      </c>
      <c r="AC194" s="35">
        <f t="shared" si="81"/>
        <v>0</v>
      </c>
      <c r="AD194" s="35">
        <f t="shared" si="82"/>
        <v>0</v>
      </c>
    </row>
    <row r="195" spans="1:30" ht="93.75" customHeight="1">
      <c r="A195" s="250" t="s">
        <v>836</v>
      </c>
      <c r="B195" s="19"/>
      <c r="C195" s="183">
        <v>5724</v>
      </c>
      <c r="D195" s="168" t="s">
        <v>143</v>
      </c>
      <c r="E195" s="54"/>
      <c r="F195" s="55" t="s">
        <v>255</v>
      </c>
      <c r="G195" s="55" t="s">
        <v>488</v>
      </c>
      <c r="H195" s="61"/>
      <c r="I195" s="61" t="s">
        <v>391</v>
      </c>
      <c r="J195" s="216" t="s">
        <v>634</v>
      </c>
      <c r="K195" s="34"/>
      <c r="L195" s="285"/>
      <c r="M195" s="34"/>
      <c r="N195" s="57">
        <v>2500</v>
      </c>
      <c r="O195" s="276">
        <f t="shared" si="76"/>
        <v>2625</v>
      </c>
      <c r="P195" s="58">
        <v>2750</v>
      </c>
      <c r="Q195" s="59">
        <v>4000</v>
      </c>
      <c r="R195" s="30">
        <f t="shared" si="56"/>
        <v>1.6</v>
      </c>
      <c r="S195" s="232">
        <f t="shared" si="57"/>
        <v>4000</v>
      </c>
      <c r="T195" s="232">
        <f t="shared" si="58"/>
        <v>4500</v>
      </c>
      <c r="U195" s="232">
        <f t="shared" si="59"/>
        <v>5000</v>
      </c>
      <c r="V195" s="237">
        <f t="shared" si="77"/>
        <v>1.6</v>
      </c>
      <c r="W195" s="46">
        <f t="shared" si="78"/>
        <v>4000</v>
      </c>
      <c r="X195" s="46">
        <f t="shared" si="70"/>
        <v>4250</v>
      </c>
      <c r="Y195" s="46">
        <f t="shared" si="79"/>
        <v>5000</v>
      </c>
      <c r="Z195" s="33"/>
      <c r="AA195" s="31">
        <f t="shared" si="71"/>
        <v>1.1000000000000001</v>
      </c>
      <c r="AB195" s="35">
        <f t="shared" si="80"/>
        <v>0</v>
      </c>
      <c r="AC195" s="35">
        <f t="shared" si="81"/>
        <v>0</v>
      </c>
      <c r="AD195" s="35">
        <f t="shared" si="82"/>
        <v>0</v>
      </c>
    </row>
    <row r="196" spans="1:30" ht="102.75" customHeight="1">
      <c r="A196" s="250" t="s">
        <v>836</v>
      </c>
      <c r="B196" s="19"/>
      <c r="C196" s="183">
        <v>5728</v>
      </c>
      <c r="D196" s="168" t="s">
        <v>144</v>
      </c>
      <c r="E196" s="54"/>
      <c r="F196" s="55" t="s">
        <v>255</v>
      </c>
      <c r="G196" s="55" t="s">
        <v>504</v>
      </c>
      <c r="H196" s="61"/>
      <c r="I196" s="61" t="s">
        <v>391</v>
      </c>
      <c r="J196" s="216" t="s">
        <v>634</v>
      </c>
      <c r="K196" s="34"/>
      <c r="L196" s="285"/>
      <c r="M196" s="34"/>
      <c r="N196" s="57">
        <v>2520</v>
      </c>
      <c r="O196" s="276">
        <f t="shared" si="76"/>
        <v>2646</v>
      </c>
      <c r="P196" s="58">
        <v>2772</v>
      </c>
      <c r="Q196" s="59">
        <v>4032</v>
      </c>
      <c r="R196" s="30">
        <f>Q196/N196</f>
        <v>1.6</v>
      </c>
      <c r="S196" s="232">
        <f>N196*1.6</f>
        <v>4032</v>
      </c>
      <c r="T196" s="232">
        <f>N196*1.8</f>
        <v>4536</v>
      </c>
      <c r="U196" s="232">
        <f>N196*2</f>
        <v>5040</v>
      </c>
      <c r="V196" s="237">
        <f t="shared" ref="V196:V202" si="83">Q196/N196</f>
        <v>1.6</v>
      </c>
      <c r="W196" s="46">
        <f>CEILING(N196*1.6,1)</f>
        <v>4032</v>
      </c>
      <c r="X196" s="46">
        <f>CEILING(N196*1.7,1)</f>
        <v>4284</v>
      </c>
      <c r="Y196" s="46">
        <f>CEILING(N196*2,1)</f>
        <v>5040</v>
      </c>
      <c r="Z196" s="33"/>
      <c r="AA196" s="31">
        <f>P196/N196</f>
        <v>1.1000000000000001</v>
      </c>
      <c r="AB196" s="35">
        <f t="shared" si="80"/>
        <v>0</v>
      </c>
      <c r="AC196" s="35">
        <f t="shared" si="81"/>
        <v>0</v>
      </c>
      <c r="AD196" s="35">
        <f t="shared" si="82"/>
        <v>0</v>
      </c>
    </row>
    <row r="197" spans="1:30" ht="102.75" customHeight="1">
      <c r="A197" s="250" t="s">
        <v>740</v>
      </c>
      <c r="B197" s="19"/>
      <c r="C197" s="183">
        <v>6011</v>
      </c>
      <c r="D197" s="168" t="s">
        <v>633</v>
      </c>
      <c r="E197" s="54"/>
      <c r="F197" s="55" t="s">
        <v>637</v>
      </c>
      <c r="G197" s="55" t="s">
        <v>647</v>
      </c>
      <c r="H197" s="61"/>
      <c r="I197" s="61" t="s">
        <v>649</v>
      </c>
      <c r="J197" s="216" t="s">
        <v>634</v>
      </c>
      <c r="K197" s="34"/>
      <c r="L197" s="285"/>
      <c r="M197" s="34"/>
      <c r="N197" s="57">
        <v>2050</v>
      </c>
      <c r="O197" s="276">
        <f t="shared" si="76"/>
        <v>2153</v>
      </c>
      <c r="P197" s="58">
        <v>2255</v>
      </c>
      <c r="Q197" s="59">
        <v>3280</v>
      </c>
      <c r="R197" s="30">
        <f>Q197/N197</f>
        <v>1.6</v>
      </c>
      <c r="S197" s="232">
        <f>N197*1.6</f>
        <v>3280</v>
      </c>
      <c r="T197" s="232">
        <f>N197*1.8</f>
        <v>3690</v>
      </c>
      <c r="U197" s="232">
        <f>N197*2</f>
        <v>4100</v>
      </c>
      <c r="V197" s="237">
        <f t="shared" si="83"/>
        <v>1.6</v>
      </c>
      <c r="W197" s="46">
        <f>CEILING(N197*1.6,1)</f>
        <v>3280</v>
      </c>
      <c r="X197" s="46">
        <f>CEILING(N197*1.7,1)</f>
        <v>3485</v>
      </c>
      <c r="Y197" s="46">
        <f>CEILING(N197*2,1)</f>
        <v>4100</v>
      </c>
      <c r="Z197" s="33"/>
      <c r="AA197" s="31">
        <f>P197/N197</f>
        <v>1.1000000000000001</v>
      </c>
      <c r="AB197" s="35">
        <f t="shared" si="80"/>
        <v>0</v>
      </c>
      <c r="AC197" s="35">
        <f t="shared" si="81"/>
        <v>0</v>
      </c>
      <c r="AD197" s="35">
        <f t="shared" si="82"/>
        <v>0</v>
      </c>
    </row>
    <row r="198" spans="1:30" ht="102.75" customHeight="1">
      <c r="A198" s="250" t="s">
        <v>740</v>
      </c>
      <c r="B198" s="19"/>
      <c r="C198" s="183">
        <v>6012</v>
      </c>
      <c r="D198" s="168" t="s">
        <v>621</v>
      </c>
      <c r="E198" s="54"/>
      <c r="F198" s="55" t="s">
        <v>638</v>
      </c>
      <c r="G198" s="55" t="s">
        <v>648</v>
      </c>
      <c r="H198" s="61"/>
      <c r="I198" s="61" t="s">
        <v>650</v>
      </c>
      <c r="J198" s="216" t="s">
        <v>634</v>
      </c>
      <c r="K198" s="34"/>
      <c r="L198" s="285"/>
      <c r="M198" s="34"/>
      <c r="N198" s="57">
        <v>2140</v>
      </c>
      <c r="O198" s="276">
        <f t="shared" si="76"/>
        <v>2247</v>
      </c>
      <c r="P198" s="58">
        <v>2354</v>
      </c>
      <c r="Q198" s="59">
        <v>3424</v>
      </c>
      <c r="R198" s="30">
        <f>Q198/N198</f>
        <v>1.6</v>
      </c>
      <c r="S198" s="232">
        <f>N198*1.6</f>
        <v>3424</v>
      </c>
      <c r="T198" s="232">
        <f>N198*1.8</f>
        <v>3852</v>
      </c>
      <c r="U198" s="232">
        <f>N198*2</f>
        <v>4280</v>
      </c>
      <c r="V198" s="237">
        <f t="shared" si="83"/>
        <v>1.6</v>
      </c>
      <c r="W198" s="46">
        <f>CEILING(N198*1.6,1)</f>
        <v>3424</v>
      </c>
      <c r="X198" s="46">
        <f>CEILING(N198*1.7,1)</f>
        <v>3638</v>
      </c>
      <c r="Y198" s="46">
        <f>CEILING(N198*2,1)</f>
        <v>4280</v>
      </c>
      <c r="Z198" s="33"/>
      <c r="AA198" s="31">
        <f>P198/N198</f>
        <v>1.1000000000000001</v>
      </c>
      <c r="AB198" s="35">
        <f t="shared" si="80"/>
        <v>0</v>
      </c>
      <c r="AC198" s="35">
        <f t="shared" si="81"/>
        <v>0</v>
      </c>
      <c r="AD198" s="35">
        <f t="shared" si="82"/>
        <v>0</v>
      </c>
    </row>
    <row r="199" spans="1:30" ht="74.25" customHeight="1">
      <c r="A199" s="250" t="s">
        <v>740</v>
      </c>
      <c r="B199" s="19"/>
      <c r="C199" s="183">
        <v>6016</v>
      </c>
      <c r="D199" s="168" t="s">
        <v>741</v>
      </c>
      <c r="E199" s="54"/>
      <c r="F199" s="55" t="s">
        <v>743</v>
      </c>
      <c r="G199" s="55" t="s">
        <v>742</v>
      </c>
      <c r="H199" s="61"/>
      <c r="I199" s="61"/>
      <c r="J199" s="216" t="s">
        <v>634</v>
      </c>
      <c r="K199" s="34"/>
      <c r="L199" s="285"/>
      <c r="M199" s="34"/>
      <c r="N199" s="57">
        <v>1040</v>
      </c>
      <c r="O199" s="276">
        <f>CEILING(N199*1.05,1)</f>
        <v>1092</v>
      </c>
      <c r="P199" s="58">
        <v>1144</v>
      </c>
      <c r="Q199" s="59">
        <v>1664</v>
      </c>
      <c r="R199" s="30">
        <f>Q199/N199</f>
        <v>1.6</v>
      </c>
      <c r="S199" s="232">
        <f>N199*1.6</f>
        <v>1664</v>
      </c>
      <c r="T199" s="232">
        <f>N199*1.8</f>
        <v>1872</v>
      </c>
      <c r="U199" s="232">
        <f>N199*2</f>
        <v>2080</v>
      </c>
      <c r="V199" s="237">
        <f>Q199/N199</f>
        <v>1.6</v>
      </c>
      <c r="W199" s="46">
        <f>CEILING(N199*1.6,1)</f>
        <v>1664</v>
      </c>
      <c r="X199" s="46">
        <f>CEILING(N199*1.7,1)</f>
        <v>1768</v>
      </c>
      <c r="Y199" s="46">
        <f>CEILING(N199*2,1)</f>
        <v>2080</v>
      </c>
      <c r="Z199" s="33"/>
      <c r="AA199" s="31">
        <f>P199/N199</f>
        <v>1.1000000000000001</v>
      </c>
      <c r="AB199" s="35">
        <f>N199*L199</f>
        <v>0</v>
      </c>
      <c r="AC199" s="35">
        <f>L199*P199</f>
        <v>0</v>
      </c>
      <c r="AD199" s="35">
        <f>Q199*L199</f>
        <v>0</v>
      </c>
    </row>
    <row r="200" spans="1:30" ht="75" customHeight="1">
      <c r="A200" s="250" t="s">
        <v>740</v>
      </c>
      <c r="B200" s="19"/>
      <c r="C200" s="183">
        <v>6017</v>
      </c>
      <c r="D200" s="245" t="s">
        <v>636</v>
      </c>
      <c r="E200" s="54"/>
      <c r="F200" s="55" t="s">
        <v>639</v>
      </c>
      <c r="G200" s="55" t="s">
        <v>644</v>
      </c>
      <c r="H200" s="61"/>
      <c r="I200" s="61" t="s">
        <v>643</v>
      </c>
      <c r="J200" s="216" t="s">
        <v>634</v>
      </c>
      <c r="K200" s="34"/>
      <c r="L200" s="285"/>
      <c r="M200" s="34"/>
      <c r="N200" s="57">
        <v>1100</v>
      </c>
      <c r="O200" s="276">
        <f t="shared" si="76"/>
        <v>1155</v>
      </c>
      <c r="P200" s="58">
        <v>1210</v>
      </c>
      <c r="Q200" s="59">
        <v>1760</v>
      </c>
      <c r="R200" s="30">
        <f>Q200/N200</f>
        <v>1.6</v>
      </c>
      <c r="S200" s="232">
        <f>N200*1.6</f>
        <v>1760</v>
      </c>
      <c r="T200" s="232">
        <f>N200*1.8</f>
        <v>1980</v>
      </c>
      <c r="U200" s="232">
        <f>N200*2</f>
        <v>2200</v>
      </c>
      <c r="V200" s="237">
        <f t="shared" si="83"/>
        <v>1.6</v>
      </c>
      <c r="W200" s="46">
        <f>CEILING(N200*1.6,1)</f>
        <v>1760</v>
      </c>
      <c r="X200" s="46">
        <f>CEILING(N200*1.7,1)</f>
        <v>1870</v>
      </c>
      <c r="Y200" s="46">
        <f>CEILING(N200*2,1)</f>
        <v>2200</v>
      </c>
      <c r="Z200" s="33"/>
      <c r="AA200" s="31">
        <f>P200/N200</f>
        <v>1.1000000000000001</v>
      </c>
      <c r="AB200" s="35">
        <f t="shared" si="80"/>
        <v>0</v>
      </c>
      <c r="AC200" s="35">
        <f t="shared" si="81"/>
        <v>0</v>
      </c>
      <c r="AD200" s="35">
        <f t="shared" si="82"/>
        <v>0</v>
      </c>
    </row>
    <row r="201" spans="1:30" ht="83.25" customHeight="1">
      <c r="A201" s="250" t="s">
        <v>740</v>
      </c>
      <c r="B201" s="19"/>
      <c r="C201" s="183">
        <v>6018</v>
      </c>
      <c r="D201" s="245" t="s">
        <v>635</v>
      </c>
      <c r="E201" s="54"/>
      <c r="F201" s="55" t="s">
        <v>640</v>
      </c>
      <c r="G201" s="55" t="s">
        <v>646</v>
      </c>
      <c r="H201" s="61"/>
      <c r="I201" s="61" t="s">
        <v>645</v>
      </c>
      <c r="J201" s="216" t="s">
        <v>634</v>
      </c>
      <c r="K201" s="34"/>
      <c r="L201" s="285"/>
      <c r="M201" s="34"/>
      <c r="N201" s="57">
        <v>1180</v>
      </c>
      <c r="O201" s="276">
        <f t="shared" si="76"/>
        <v>1239</v>
      </c>
      <c r="P201" s="58">
        <v>1298</v>
      </c>
      <c r="Q201" s="59">
        <v>1888</v>
      </c>
      <c r="R201" s="30"/>
      <c r="S201" s="232"/>
      <c r="T201" s="232"/>
      <c r="U201" s="232"/>
      <c r="V201" s="237">
        <f t="shared" si="83"/>
        <v>1.6</v>
      </c>
      <c r="W201" s="46"/>
      <c r="X201" s="46"/>
      <c r="Y201" s="46"/>
      <c r="Z201" s="33"/>
      <c r="AA201" s="31"/>
      <c r="AB201" s="35">
        <f t="shared" si="80"/>
        <v>0</v>
      </c>
      <c r="AC201" s="35">
        <f t="shared" si="81"/>
        <v>0</v>
      </c>
      <c r="AD201" s="35">
        <f t="shared" si="82"/>
        <v>0</v>
      </c>
    </row>
    <row r="202" spans="1:30" ht="76.5" customHeight="1">
      <c r="A202" s="250" t="s">
        <v>740</v>
      </c>
      <c r="B202" s="19"/>
      <c r="C202" s="183">
        <v>11142</v>
      </c>
      <c r="D202" s="168" t="s">
        <v>744</v>
      </c>
      <c r="E202" s="54"/>
      <c r="F202" s="55" t="s">
        <v>494</v>
      </c>
      <c r="G202" s="55" t="s">
        <v>496</v>
      </c>
      <c r="H202" s="62"/>
      <c r="I202" s="62">
        <v>3.8</v>
      </c>
      <c r="J202" s="216" t="s">
        <v>634</v>
      </c>
      <c r="K202" s="34"/>
      <c r="L202" s="285"/>
      <c r="M202" s="34"/>
      <c r="N202" s="57">
        <v>6200</v>
      </c>
      <c r="O202" s="276">
        <f t="shared" si="76"/>
        <v>6510</v>
      </c>
      <c r="P202" s="58">
        <v>6820</v>
      </c>
      <c r="Q202" s="59">
        <v>9920</v>
      </c>
      <c r="R202" s="30">
        <f>Q202/N202</f>
        <v>1.6</v>
      </c>
      <c r="S202" s="232">
        <f>N202*1.6</f>
        <v>9920</v>
      </c>
      <c r="T202" s="232">
        <f>N202*1.8</f>
        <v>11160</v>
      </c>
      <c r="U202" s="232">
        <f>N202*2</f>
        <v>12400</v>
      </c>
      <c r="V202" s="237">
        <f t="shared" si="83"/>
        <v>1.6</v>
      </c>
      <c r="W202" s="46">
        <f>CEILING(N202*1.6,1)</f>
        <v>9920</v>
      </c>
      <c r="X202" s="46">
        <f>CEILING(N202*1.7,1)</f>
        <v>10540</v>
      </c>
      <c r="Y202" s="46">
        <f>CEILING(N202*2,1)</f>
        <v>12400</v>
      </c>
      <c r="Z202" s="33"/>
      <c r="AA202" s="31">
        <f>P202/N202</f>
        <v>1.1000000000000001</v>
      </c>
      <c r="AB202" s="35">
        <f t="shared" si="80"/>
        <v>0</v>
      </c>
      <c r="AC202" s="35">
        <f t="shared" si="81"/>
        <v>0</v>
      </c>
      <c r="AD202" s="35">
        <f t="shared" si="82"/>
        <v>0</v>
      </c>
    </row>
    <row r="203" spans="1:30" ht="76.5" customHeight="1">
      <c r="A203" s="250" t="s">
        <v>740</v>
      </c>
      <c r="B203" s="19"/>
      <c r="C203" s="183">
        <v>11143</v>
      </c>
      <c r="D203" s="168" t="s">
        <v>490</v>
      </c>
      <c r="E203" s="54"/>
      <c r="F203" s="55" t="s">
        <v>494</v>
      </c>
      <c r="G203" s="55" t="s">
        <v>495</v>
      </c>
      <c r="H203" s="62"/>
      <c r="I203" s="62">
        <v>3.9</v>
      </c>
      <c r="J203" s="216" t="s">
        <v>634</v>
      </c>
      <c r="K203" s="34"/>
      <c r="L203" s="285"/>
      <c r="M203" s="34"/>
      <c r="N203" s="57">
        <v>6900</v>
      </c>
      <c r="O203" s="276">
        <f t="shared" si="76"/>
        <v>7245</v>
      </c>
      <c r="P203" s="58">
        <v>7590</v>
      </c>
      <c r="Q203" s="59">
        <v>11040</v>
      </c>
      <c r="R203" s="30">
        <f t="shared" si="56"/>
        <v>1.6</v>
      </c>
      <c r="S203" s="232">
        <f t="shared" si="57"/>
        <v>11040</v>
      </c>
      <c r="T203" s="232">
        <f t="shared" si="58"/>
        <v>12420</v>
      </c>
      <c r="U203" s="232">
        <f t="shared" si="59"/>
        <v>13800</v>
      </c>
      <c r="V203" s="237">
        <f t="shared" si="77"/>
        <v>1.6</v>
      </c>
      <c r="W203" s="46">
        <f t="shared" si="78"/>
        <v>11040</v>
      </c>
      <c r="X203" s="46">
        <f t="shared" si="70"/>
        <v>11730</v>
      </c>
      <c r="Y203" s="46">
        <f t="shared" si="79"/>
        <v>13800</v>
      </c>
      <c r="Z203" s="33"/>
      <c r="AA203" s="31">
        <f t="shared" si="71"/>
        <v>1.1000000000000001</v>
      </c>
      <c r="AB203" s="35">
        <f t="shared" si="80"/>
        <v>0</v>
      </c>
      <c r="AC203" s="35">
        <f t="shared" si="81"/>
        <v>0</v>
      </c>
      <c r="AD203" s="35">
        <f t="shared" si="82"/>
        <v>0</v>
      </c>
    </row>
    <row r="204" spans="1:30" ht="76.5" customHeight="1">
      <c r="A204" s="250" t="s">
        <v>740</v>
      </c>
      <c r="B204" s="19"/>
      <c r="C204" s="183">
        <v>11144</v>
      </c>
      <c r="D204" s="168" t="s">
        <v>491</v>
      </c>
      <c r="E204" s="54"/>
      <c r="F204" s="55" t="s">
        <v>494</v>
      </c>
      <c r="G204" s="55" t="s">
        <v>497</v>
      </c>
      <c r="H204" s="62"/>
      <c r="I204" s="62">
        <v>4</v>
      </c>
      <c r="J204" s="216" t="s">
        <v>634</v>
      </c>
      <c r="K204" s="34"/>
      <c r="L204" s="285"/>
      <c r="M204" s="34"/>
      <c r="N204" s="57">
        <v>7400</v>
      </c>
      <c r="O204" s="276">
        <f t="shared" si="76"/>
        <v>7770</v>
      </c>
      <c r="P204" s="58">
        <v>8140</v>
      </c>
      <c r="Q204" s="59">
        <v>11840</v>
      </c>
      <c r="R204" s="30">
        <f>Q204/N204</f>
        <v>1.6</v>
      </c>
      <c r="S204" s="232">
        <f>N204*1.6</f>
        <v>11840</v>
      </c>
      <c r="T204" s="232">
        <f>N204*1.8</f>
        <v>13320</v>
      </c>
      <c r="U204" s="232">
        <f>N204*2</f>
        <v>14800</v>
      </c>
      <c r="V204" s="237">
        <f>Q204/N204</f>
        <v>1.6</v>
      </c>
      <c r="W204" s="46">
        <f>CEILING(N204*1.6,1)</f>
        <v>11840</v>
      </c>
      <c r="X204" s="46">
        <f>CEILING(N204*1.7,1)</f>
        <v>12580</v>
      </c>
      <c r="Y204" s="46">
        <f>CEILING(N204*2,1)</f>
        <v>14800</v>
      </c>
      <c r="Z204" s="33"/>
      <c r="AA204" s="31">
        <f>P204/N204</f>
        <v>1.1000000000000001</v>
      </c>
      <c r="AB204" s="35">
        <f t="shared" si="80"/>
        <v>0</v>
      </c>
      <c r="AC204" s="35">
        <f t="shared" si="81"/>
        <v>0</v>
      </c>
      <c r="AD204" s="35">
        <f t="shared" si="82"/>
        <v>0</v>
      </c>
    </row>
    <row r="205" spans="1:30" ht="76.5" customHeight="1">
      <c r="A205" s="222" t="s">
        <v>489</v>
      </c>
      <c r="B205" s="19"/>
      <c r="C205" s="183">
        <v>7761</v>
      </c>
      <c r="D205" s="168" t="s">
        <v>492</v>
      </c>
      <c r="E205" s="54"/>
      <c r="F205" s="82" t="s">
        <v>257</v>
      </c>
      <c r="G205" s="55" t="s">
        <v>131</v>
      </c>
      <c r="H205" s="62"/>
      <c r="I205" s="62" t="s">
        <v>392</v>
      </c>
      <c r="J205" s="216" t="s">
        <v>634</v>
      </c>
      <c r="K205" s="34"/>
      <c r="L205" s="285"/>
      <c r="M205" s="34"/>
      <c r="N205" s="57">
        <v>5300</v>
      </c>
      <c r="O205" s="276">
        <f t="shared" si="76"/>
        <v>5565</v>
      </c>
      <c r="P205" s="58">
        <v>5830</v>
      </c>
      <c r="Q205" s="59">
        <v>8480</v>
      </c>
      <c r="R205" s="30">
        <f t="shared" si="56"/>
        <v>1.6</v>
      </c>
      <c r="S205" s="232">
        <f t="shared" si="57"/>
        <v>8480</v>
      </c>
      <c r="T205" s="232">
        <f t="shared" si="58"/>
        <v>9540</v>
      </c>
      <c r="U205" s="232">
        <f t="shared" si="59"/>
        <v>10600</v>
      </c>
      <c r="V205" s="237">
        <f t="shared" si="77"/>
        <v>1.6</v>
      </c>
      <c r="W205" s="46">
        <f t="shared" si="78"/>
        <v>8480</v>
      </c>
      <c r="X205" s="46">
        <f t="shared" si="70"/>
        <v>9010</v>
      </c>
      <c r="Y205" s="46">
        <f t="shared" si="79"/>
        <v>10600</v>
      </c>
      <c r="Z205" s="33"/>
      <c r="AA205" s="31">
        <f t="shared" si="71"/>
        <v>1.1000000000000001</v>
      </c>
      <c r="AB205" s="35">
        <f t="shared" si="80"/>
        <v>0</v>
      </c>
      <c r="AC205" s="35">
        <f t="shared" si="81"/>
        <v>0</v>
      </c>
      <c r="AD205" s="35">
        <f t="shared" si="82"/>
        <v>0</v>
      </c>
    </row>
    <row r="206" spans="1:30" ht="99.75" customHeight="1">
      <c r="A206" s="222" t="s">
        <v>489</v>
      </c>
      <c r="B206" s="19"/>
      <c r="C206" s="183">
        <v>9619</v>
      </c>
      <c r="D206" s="168" t="s">
        <v>493</v>
      </c>
      <c r="E206" s="54"/>
      <c r="F206" s="55" t="s">
        <v>258</v>
      </c>
      <c r="G206" s="55" t="s">
        <v>132</v>
      </c>
      <c r="H206" s="62"/>
      <c r="I206" s="62" t="s">
        <v>337</v>
      </c>
      <c r="J206" s="216" t="s">
        <v>634</v>
      </c>
      <c r="K206" s="34"/>
      <c r="L206" s="285"/>
      <c r="M206" s="34"/>
      <c r="N206" s="57">
        <v>5800</v>
      </c>
      <c r="O206" s="276">
        <f t="shared" si="76"/>
        <v>6090</v>
      </c>
      <c r="P206" s="58">
        <v>6380</v>
      </c>
      <c r="Q206" s="59">
        <v>9280</v>
      </c>
      <c r="R206" s="30">
        <f>Q206/N206</f>
        <v>1.6</v>
      </c>
      <c r="S206" s="232">
        <f>N206*1.6</f>
        <v>9280</v>
      </c>
      <c r="T206" s="232">
        <f>N206*1.8</f>
        <v>10440</v>
      </c>
      <c r="U206" s="232">
        <f>N206*2</f>
        <v>11600</v>
      </c>
      <c r="V206" s="237">
        <f>Q206/N206</f>
        <v>1.6</v>
      </c>
      <c r="W206" s="46">
        <f>CEILING(N206*1.6,1)</f>
        <v>9280</v>
      </c>
      <c r="X206" s="46">
        <f t="shared" si="70"/>
        <v>9860</v>
      </c>
      <c r="Y206" s="46">
        <f>CEILING(N206*2,1)</f>
        <v>11600</v>
      </c>
      <c r="Z206" s="33"/>
      <c r="AA206" s="31">
        <f t="shared" si="71"/>
        <v>1.1000000000000001</v>
      </c>
      <c r="AB206" s="35">
        <f t="shared" si="80"/>
        <v>0</v>
      </c>
      <c r="AC206" s="35">
        <f t="shared" si="81"/>
        <v>0</v>
      </c>
      <c r="AD206" s="35">
        <f t="shared" si="82"/>
        <v>0</v>
      </c>
    </row>
    <row r="207" spans="1:30" ht="77.25" customHeight="1">
      <c r="A207" s="309" t="s">
        <v>979</v>
      </c>
      <c r="B207" s="19"/>
      <c r="C207" s="183">
        <v>8858</v>
      </c>
      <c r="D207" s="168" t="s">
        <v>181</v>
      </c>
      <c r="E207" s="54"/>
      <c r="F207" s="55" t="s">
        <v>877</v>
      </c>
      <c r="G207" s="55" t="s">
        <v>336</v>
      </c>
      <c r="H207" s="62"/>
      <c r="I207" s="62">
        <v>0.42</v>
      </c>
      <c r="J207" s="216" t="s">
        <v>634</v>
      </c>
      <c r="K207" s="34"/>
      <c r="L207" s="285"/>
      <c r="M207" s="34"/>
      <c r="N207" s="57">
        <v>770</v>
      </c>
      <c r="O207" s="276">
        <f t="shared" si="76"/>
        <v>809</v>
      </c>
      <c r="P207" s="58">
        <v>847</v>
      </c>
      <c r="Q207" s="59">
        <v>1386</v>
      </c>
      <c r="R207" s="30">
        <f t="shared" si="56"/>
        <v>1.8</v>
      </c>
      <c r="S207" s="232">
        <f t="shared" si="57"/>
        <v>1232</v>
      </c>
      <c r="T207" s="232">
        <f t="shared" si="58"/>
        <v>1386</v>
      </c>
      <c r="U207" s="232">
        <f t="shared" si="59"/>
        <v>1540</v>
      </c>
      <c r="V207" s="237">
        <f t="shared" si="77"/>
        <v>1.8</v>
      </c>
      <c r="W207" s="46">
        <f t="shared" si="78"/>
        <v>1232</v>
      </c>
      <c r="X207" s="46">
        <f t="shared" si="70"/>
        <v>1309</v>
      </c>
      <c r="Y207" s="46">
        <f t="shared" si="79"/>
        <v>1540</v>
      </c>
      <c r="Z207" s="33"/>
      <c r="AA207" s="31">
        <f t="shared" si="71"/>
        <v>1.1000000000000001</v>
      </c>
      <c r="AB207" s="35">
        <f t="shared" si="80"/>
        <v>0</v>
      </c>
      <c r="AC207" s="35">
        <f t="shared" si="81"/>
        <v>0</v>
      </c>
      <c r="AD207" s="35">
        <f t="shared" si="82"/>
        <v>0</v>
      </c>
    </row>
    <row r="208" spans="1:30" ht="80.25" customHeight="1">
      <c r="A208" s="309" t="s">
        <v>979</v>
      </c>
      <c r="B208" s="19"/>
      <c r="C208" s="183">
        <v>8859</v>
      </c>
      <c r="D208" s="168" t="s">
        <v>182</v>
      </c>
      <c r="E208" s="56"/>
      <c r="F208" s="55" t="s">
        <v>878</v>
      </c>
      <c r="G208" s="55" t="s">
        <v>665</v>
      </c>
      <c r="H208" s="62"/>
      <c r="I208" s="62">
        <v>0.5</v>
      </c>
      <c r="J208" s="216" t="s">
        <v>634</v>
      </c>
      <c r="K208" s="34"/>
      <c r="L208" s="285"/>
      <c r="M208" s="34"/>
      <c r="N208" s="57">
        <v>830</v>
      </c>
      <c r="O208" s="276">
        <f t="shared" si="76"/>
        <v>872</v>
      </c>
      <c r="P208" s="58">
        <v>913</v>
      </c>
      <c r="Q208" s="59">
        <v>1494</v>
      </c>
      <c r="R208" s="30">
        <f t="shared" si="56"/>
        <v>1.8</v>
      </c>
      <c r="S208" s="232">
        <f t="shared" si="57"/>
        <v>1328</v>
      </c>
      <c r="T208" s="232">
        <f t="shared" si="58"/>
        <v>1494</v>
      </c>
      <c r="U208" s="232">
        <f t="shared" si="59"/>
        <v>1660</v>
      </c>
      <c r="V208" s="237">
        <f t="shared" si="77"/>
        <v>1.8</v>
      </c>
      <c r="W208" s="46">
        <f t="shared" si="78"/>
        <v>1328</v>
      </c>
      <c r="X208" s="46">
        <f t="shared" si="70"/>
        <v>1411</v>
      </c>
      <c r="Y208" s="46">
        <f t="shared" si="79"/>
        <v>1660</v>
      </c>
      <c r="Z208" s="33"/>
      <c r="AA208" s="31">
        <f t="shared" si="71"/>
        <v>1.1000000000000001</v>
      </c>
      <c r="AB208" s="35">
        <f t="shared" si="80"/>
        <v>0</v>
      </c>
      <c r="AC208" s="35">
        <f t="shared" si="81"/>
        <v>0</v>
      </c>
      <c r="AD208" s="35">
        <f t="shared" si="82"/>
        <v>0</v>
      </c>
    </row>
    <row r="209" spans="1:30" ht="63.75" customHeight="1">
      <c r="A209" s="225"/>
      <c r="B209" s="19"/>
      <c r="C209" s="185">
        <v>6576</v>
      </c>
      <c r="D209" s="168" t="s">
        <v>95</v>
      </c>
      <c r="E209" s="54"/>
      <c r="F209" s="55" t="s">
        <v>437</v>
      </c>
      <c r="G209" s="55" t="s">
        <v>427</v>
      </c>
      <c r="H209" s="62"/>
      <c r="I209" s="62"/>
      <c r="J209" s="217" t="s">
        <v>436</v>
      </c>
      <c r="K209" s="34"/>
      <c r="L209" s="285"/>
      <c r="M209" s="34"/>
      <c r="N209" s="57">
        <v>30</v>
      </c>
      <c r="O209" s="276">
        <f t="shared" si="76"/>
        <v>32</v>
      </c>
      <c r="P209" s="58">
        <v>33</v>
      </c>
      <c r="Q209" s="59">
        <v>60</v>
      </c>
      <c r="R209" s="30">
        <f t="shared" si="56"/>
        <v>2</v>
      </c>
      <c r="S209" s="232">
        <f t="shared" si="57"/>
        <v>48</v>
      </c>
      <c r="T209" s="232">
        <f t="shared" si="58"/>
        <v>54</v>
      </c>
      <c r="U209" s="232">
        <f t="shared" si="59"/>
        <v>60</v>
      </c>
      <c r="V209" s="237">
        <f t="shared" si="77"/>
        <v>2</v>
      </c>
      <c r="W209" s="46">
        <f t="shared" si="78"/>
        <v>48</v>
      </c>
      <c r="X209" s="46">
        <f t="shared" si="70"/>
        <v>51</v>
      </c>
      <c r="Y209" s="46">
        <f t="shared" si="79"/>
        <v>60</v>
      </c>
      <c r="Z209" s="33"/>
      <c r="AA209" s="31">
        <f t="shared" si="71"/>
        <v>1.1000000000000001</v>
      </c>
      <c r="AB209" s="35">
        <f t="shared" si="80"/>
        <v>0</v>
      </c>
      <c r="AC209" s="35">
        <f t="shared" si="81"/>
        <v>0</v>
      </c>
      <c r="AD209" s="35">
        <f t="shared" si="82"/>
        <v>0</v>
      </c>
    </row>
    <row r="210" spans="1:30" ht="67.5" customHeight="1">
      <c r="A210" s="225"/>
      <c r="B210" s="19"/>
      <c r="C210" s="185">
        <v>8220</v>
      </c>
      <c r="D210" s="168" t="s">
        <v>96</v>
      </c>
      <c r="E210" s="54"/>
      <c r="F210" s="55" t="s">
        <v>259</v>
      </c>
      <c r="G210" s="55" t="s">
        <v>435</v>
      </c>
      <c r="H210" s="62"/>
      <c r="I210" s="62"/>
      <c r="J210" s="217" t="s">
        <v>436</v>
      </c>
      <c r="K210" s="34"/>
      <c r="L210" s="285"/>
      <c r="M210" s="34"/>
      <c r="N210" s="57">
        <v>30</v>
      </c>
      <c r="O210" s="276">
        <f t="shared" si="76"/>
        <v>32</v>
      </c>
      <c r="P210" s="58">
        <v>33</v>
      </c>
      <c r="Q210" s="59">
        <v>60</v>
      </c>
      <c r="R210" s="30">
        <f t="shared" si="56"/>
        <v>2</v>
      </c>
      <c r="S210" s="232">
        <f t="shared" si="57"/>
        <v>48</v>
      </c>
      <c r="T210" s="232">
        <f t="shared" si="58"/>
        <v>54</v>
      </c>
      <c r="U210" s="232">
        <f t="shared" si="59"/>
        <v>60</v>
      </c>
      <c r="V210" s="237">
        <f t="shared" si="77"/>
        <v>2</v>
      </c>
      <c r="W210" s="46">
        <f t="shared" si="78"/>
        <v>48</v>
      </c>
      <c r="X210" s="46">
        <f t="shared" si="70"/>
        <v>51</v>
      </c>
      <c r="Y210" s="46">
        <f t="shared" si="79"/>
        <v>60</v>
      </c>
      <c r="Z210" s="33"/>
      <c r="AA210" s="31">
        <f t="shared" si="71"/>
        <v>1.1000000000000001</v>
      </c>
      <c r="AB210" s="35">
        <f t="shared" si="80"/>
        <v>0</v>
      </c>
      <c r="AC210" s="35">
        <f t="shared" si="81"/>
        <v>0</v>
      </c>
      <c r="AD210" s="35">
        <f t="shared" si="82"/>
        <v>0</v>
      </c>
    </row>
    <row r="211" spans="1:30" ht="68.25" customHeight="1">
      <c r="A211" s="250" t="s">
        <v>842</v>
      </c>
      <c r="B211" s="19"/>
      <c r="C211" s="183">
        <v>5979</v>
      </c>
      <c r="D211" s="168" t="s">
        <v>56</v>
      </c>
      <c r="E211" s="54"/>
      <c r="F211" s="55" t="s">
        <v>260</v>
      </c>
      <c r="G211" s="55" t="s">
        <v>434</v>
      </c>
      <c r="H211" s="62"/>
      <c r="I211" s="62"/>
      <c r="J211" s="217" t="s">
        <v>38</v>
      </c>
      <c r="K211" s="34"/>
      <c r="L211" s="285"/>
      <c r="M211" s="34"/>
      <c r="N211" s="57">
        <v>110</v>
      </c>
      <c r="O211" s="276">
        <f t="shared" si="76"/>
        <v>116</v>
      </c>
      <c r="P211" s="58">
        <v>121</v>
      </c>
      <c r="Q211" s="59">
        <v>198</v>
      </c>
      <c r="R211" s="30">
        <f t="shared" si="56"/>
        <v>1.8</v>
      </c>
      <c r="S211" s="232">
        <f t="shared" si="57"/>
        <v>176</v>
      </c>
      <c r="T211" s="232">
        <f t="shared" si="58"/>
        <v>198</v>
      </c>
      <c r="U211" s="232">
        <f t="shared" si="59"/>
        <v>220</v>
      </c>
      <c r="V211" s="237">
        <f t="shared" si="77"/>
        <v>1.8</v>
      </c>
      <c r="W211" s="46">
        <f t="shared" si="78"/>
        <v>176</v>
      </c>
      <c r="X211" s="46">
        <f t="shared" si="70"/>
        <v>187</v>
      </c>
      <c r="Y211" s="46">
        <f t="shared" si="79"/>
        <v>220</v>
      </c>
      <c r="Z211" s="33"/>
      <c r="AA211" s="31">
        <f t="shared" si="71"/>
        <v>1.1000000000000001</v>
      </c>
      <c r="AB211" s="35">
        <f t="shared" si="80"/>
        <v>0</v>
      </c>
      <c r="AC211" s="35">
        <f t="shared" si="81"/>
        <v>0</v>
      </c>
      <c r="AD211" s="35">
        <f t="shared" si="82"/>
        <v>0</v>
      </c>
    </row>
    <row r="212" spans="1:30" ht="94.5" customHeight="1">
      <c r="A212" s="250" t="s">
        <v>842</v>
      </c>
      <c r="B212" s="19"/>
      <c r="C212" s="194">
        <v>8149</v>
      </c>
      <c r="D212" s="168" t="s">
        <v>127</v>
      </c>
      <c r="E212" s="54"/>
      <c r="F212" s="55" t="s">
        <v>261</v>
      </c>
      <c r="G212" s="55" t="s">
        <v>446</v>
      </c>
      <c r="H212" s="62"/>
      <c r="I212" s="62"/>
      <c r="J212" s="217" t="s">
        <v>38</v>
      </c>
      <c r="K212" s="34"/>
      <c r="L212" s="285"/>
      <c r="M212" s="34"/>
      <c r="N212" s="57">
        <v>120</v>
      </c>
      <c r="O212" s="276">
        <f t="shared" si="76"/>
        <v>126</v>
      </c>
      <c r="P212" s="58">
        <v>132</v>
      </c>
      <c r="Q212" s="59">
        <v>216</v>
      </c>
      <c r="R212" s="30">
        <f>Q212/N212</f>
        <v>1.8</v>
      </c>
      <c r="S212" s="232">
        <f>N212*1.6</f>
        <v>192</v>
      </c>
      <c r="T212" s="232">
        <f>N212*1.8</f>
        <v>216</v>
      </c>
      <c r="U212" s="232">
        <f>N212*2</f>
        <v>240</v>
      </c>
      <c r="V212" s="237">
        <f>Q212/N212</f>
        <v>1.8</v>
      </c>
      <c r="W212" s="46">
        <f>CEILING(N212*1.6,1)</f>
        <v>192</v>
      </c>
      <c r="X212" s="46">
        <f>CEILING(N212*1.7,1)</f>
        <v>204</v>
      </c>
      <c r="Y212" s="46">
        <f>CEILING(N212*2,1)</f>
        <v>240</v>
      </c>
      <c r="Z212" s="33"/>
      <c r="AA212" s="31">
        <f>P212/N212</f>
        <v>1.1000000000000001</v>
      </c>
      <c r="AB212" s="35">
        <f t="shared" si="80"/>
        <v>0</v>
      </c>
      <c r="AC212" s="35">
        <f t="shared" si="81"/>
        <v>0</v>
      </c>
      <c r="AD212" s="35">
        <f t="shared" si="82"/>
        <v>0</v>
      </c>
    </row>
    <row r="213" spans="1:30" ht="78.75" customHeight="1">
      <c r="A213" s="250" t="s">
        <v>695</v>
      </c>
      <c r="B213" s="152"/>
      <c r="C213" s="194">
        <v>8193</v>
      </c>
      <c r="D213" s="245" t="s">
        <v>631</v>
      </c>
      <c r="E213" s="54"/>
      <c r="F213" s="55" t="s">
        <v>632</v>
      </c>
      <c r="G213" s="55"/>
      <c r="H213" s="62"/>
      <c r="I213" s="62"/>
      <c r="J213" s="217"/>
      <c r="K213" s="34"/>
      <c r="L213" s="285"/>
      <c r="M213" s="34"/>
      <c r="N213" s="57">
        <v>130</v>
      </c>
      <c r="O213" s="276">
        <f t="shared" si="76"/>
        <v>137</v>
      </c>
      <c r="P213" s="58">
        <v>143</v>
      </c>
      <c r="Q213" s="59">
        <v>260</v>
      </c>
      <c r="R213" s="30">
        <f>Q213/N213</f>
        <v>2</v>
      </c>
      <c r="S213" s="232">
        <f>N213*1.6</f>
        <v>208</v>
      </c>
      <c r="T213" s="232">
        <f>N213*1.8</f>
        <v>234</v>
      </c>
      <c r="U213" s="232">
        <f>N213*2</f>
        <v>260</v>
      </c>
      <c r="V213" s="237">
        <f>Q213/N213</f>
        <v>2</v>
      </c>
      <c r="W213" s="46">
        <f>CEILING(N213*1.6,1)</f>
        <v>208</v>
      </c>
      <c r="X213" s="46">
        <f>CEILING(N213*1.7,1)</f>
        <v>221</v>
      </c>
      <c r="Y213" s="46">
        <f>CEILING(N213*2,1)</f>
        <v>260</v>
      </c>
      <c r="Z213" s="33"/>
      <c r="AA213" s="31">
        <f>P213/N213</f>
        <v>1.1000000000000001</v>
      </c>
      <c r="AB213" s="35">
        <f t="shared" si="80"/>
        <v>0</v>
      </c>
      <c r="AC213" s="35">
        <f t="shared" si="81"/>
        <v>0</v>
      </c>
      <c r="AD213" s="35">
        <f t="shared" si="82"/>
        <v>0</v>
      </c>
    </row>
    <row r="214" spans="1:30" ht="79.5" customHeight="1">
      <c r="A214" s="309" t="s">
        <v>938</v>
      </c>
      <c r="B214" s="19"/>
      <c r="C214" s="185">
        <v>1941</v>
      </c>
      <c r="D214" s="169" t="s">
        <v>618</v>
      </c>
      <c r="E214" s="54"/>
      <c r="F214" s="55" t="s">
        <v>262</v>
      </c>
      <c r="G214" s="55" t="s">
        <v>619</v>
      </c>
      <c r="H214" s="62"/>
      <c r="I214" s="62">
        <v>0.45</v>
      </c>
      <c r="J214" s="217" t="s">
        <v>620</v>
      </c>
      <c r="K214" s="34"/>
      <c r="L214" s="285"/>
      <c r="M214" s="34"/>
      <c r="N214" s="57">
        <v>630</v>
      </c>
      <c r="O214" s="276">
        <f t="shared" si="76"/>
        <v>662</v>
      </c>
      <c r="P214" s="58">
        <v>693</v>
      </c>
      <c r="Q214" s="59">
        <v>1136</v>
      </c>
      <c r="R214" s="30">
        <f>Q214/N214</f>
        <v>1.8031746031746032</v>
      </c>
      <c r="S214" s="232">
        <f>N214*1.6</f>
        <v>1008</v>
      </c>
      <c r="T214" s="232">
        <f>N214*1.8</f>
        <v>1134</v>
      </c>
      <c r="U214" s="232">
        <f>N214*2</f>
        <v>1260</v>
      </c>
      <c r="V214" s="237">
        <f>Q214/N214</f>
        <v>1.8031746031746032</v>
      </c>
      <c r="W214" s="46">
        <f>CEILING(N214*1.6,1)</f>
        <v>1008</v>
      </c>
      <c r="X214" s="46">
        <f>CEILING(N214*1.7,1)</f>
        <v>1071</v>
      </c>
      <c r="Y214" s="46">
        <f>CEILING(N214*2,1)</f>
        <v>1260</v>
      </c>
      <c r="Z214" s="33"/>
      <c r="AA214" s="31">
        <f>P214/N214</f>
        <v>1.1000000000000001</v>
      </c>
      <c r="AB214" s="35">
        <f t="shared" si="80"/>
        <v>0</v>
      </c>
      <c r="AC214" s="35">
        <f t="shared" si="81"/>
        <v>0</v>
      </c>
      <c r="AD214" s="35">
        <f t="shared" si="82"/>
        <v>0</v>
      </c>
    </row>
    <row r="215" spans="1:30" ht="77.25" customHeight="1">
      <c r="A215" s="309" t="s">
        <v>938</v>
      </c>
      <c r="B215" s="19"/>
      <c r="C215" s="183">
        <v>1940</v>
      </c>
      <c r="D215" s="169" t="s">
        <v>179</v>
      </c>
      <c r="E215" s="54"/>
      <c r="F215" s="55" t="s">
        <v>262</v>
      </c>
      <c r="G215" s="55" t="s">
        <v>177</v>
      </c>
      <c r="H215" s="62"/>
      <c r="I215" s="62">
        <v>0.5</v>
      </c>
      <c r="J215" s="217" t="s">
        <v>620</v>
      </c>
      <c r="K215" s="34"/>
      <c r="L215" s="285"/>
      <c r="M215" s="34"/>
      <c r="N215" s="57">
        <v>650</v>
      </c>
      <c r="O215" s="276">
        <f t="shared" si="76"/>
        <v>683</v>
      </c>
      <c r="P215" s="58">
        <v>715</v>
      </c>
      <c r="Q215" s="59">
        <v>1170</v>
      </c>
      <c r="R215" s="30">
        <f t="shared" si="56"/>
        <v>1.8</v>
      </c>
      <c r="S215" s="232">
        <f t="shared" si="57"/>
        <v>1040</v>
      </c>
      <c r="T215" s="232">
        <f t="shared" si="58"/>
        <v>1170</v>
      </c>
      <c r="U215" s="232">
        <f t="shared" si="59"/>
        <v>1300</v>
      </c>
      <c r="V215" s="237">
        <f>Q215/N215</f>
        <v>1.8</v>
      </c>
      <c r="W215" s="46">
        <f t="shared" si="78"/>
        <v>1040</v>
      </c>
      <c r="X215" s="46">
        <f t="shared" si="70"/>
        <v>1105</v>
      </c>
      <c r="Y215" s="46">
        <f t="shared" si="79"/>
        <v>1300</v>
      </c>
      <c r="Z215" s="33"/>
      <c r="AA215" s="31">
        <f t="shared" si="71"/>
        <v>1.1000000000000001</v>
      </c>
      <c r="AB215" s="35">
        <f t="shared" si="80"/>
        <v>0</v>
      </c>
      <c r="AC215" s="35">
        <f t="shared" si="81"/>
        <v>0</v>
      </c>
      <c r="AD215" s="35">
        <f t="shared" si="82"/>
        <v>0</v>
      </c>
    </row>
    <row r="216" spans="1:30" ht="86.25" customHeight="1">
      <c r="A216" s="355" t="s">
        <v>1047</v>
      </c>
      <c r="B216" s="19"/>
      <c r="C216" s="183">
        <v>8731</v>
      </c>
      <c r="D216" s="169" t="s">
        <v>154</v>
      </c>
      <c r="E216" s="54"/>
      <c r="F216" s="55" t="s">
        <v>263</v>
      </c>
      <c r="G216" s="55" t="s">
        <v>335</v>
      </c>
      <c r="H216" s="62"/>
      <c r="I216" s="62">
        <v>0.2</v>
      </c>
      <c r="J216" s="217" t="s">
        <v>48</v>
      </c>
      <c r="K216" s="34"/>
      <c r="L216" s="285"/>
      <c r="M216" s="34"/>
      <c r="N216" s="57">
        <v>285</v>
      </c>
      <c r="O216" s="276">
        <f t="shared" si="76"/>
        <v>300</v>
      </c>
      <c r="P216" s="58">
        <v>314</v>
      </c>
      <c r="Q216" s="59">
        <v>513</v>
      </c>
      <c r="R216" s="30">
        <f t="shared" si="56"/>
        <v>1.8</v>
      </c>
      <c r="S216" s="232">
        <f t="shared" si="57"/>
        <v>456</v>
      </c>
      <c r="T216" s="232">
        <f t="shared" si="58"/>
        <v>513</v>
      </c>
      <c r="U216" s="232">
        <f t="shared" si="59"/>
        <v>570</v>
      </c>
      <c r="V216" s="237">
        <f t="shared" si="77"/>
        <v>1.8</v>
      </c>
      <c r="W216" s="46">
        <f t="shared" si="78"/>
        <v>456</v>
      </c>
      <c r="X216" s="46">
        <f t="shared" si="70"/>
        <v>485</v>
      </c>
      <c r="Y216" s="46">
        <f t="shared" si="79"/>
        <v>570</v>
      </c>
      <c r="Z216" s="33"/>
      <c r="AA216" s="31">
        <f t="shared" si="71"/>
        <v>1.1017543859649124</v>
      </c>
      <c r="AB216" s="35">
        <f t="shared" si="80"/>
        <v>0</v>
      </c>
      <c r="AC216" s="35">
        <f t="shared" si="81"/>
        <v>0</v>
      </c>
      <c r="AD216" s="35">
        <f t="shared" si="82"/>
        <v>0</v>
      </c>
    </row>
    <row r="217" spans="1:30" ht="77.25" customHeight="1">
      <c r="A217" s="225"/>
      <c r="B217" s="19"/>
      <c r="C217" s="183">
        <v>9609</v>
      </c>
      <c r="D217" s="169" t="s">
        <v>155</v>
      </c>
      <c r="E217" s="54"/>
      <c r="F217" s="55" t="s">
        <v>264</v>
      </c>
      <c r="G217" s="55" t="s">
        <v>334</v>
      </c>
      <c r="H217" s="62"/>
      <c r="I217" s="62"/>
      <c r="J217" s="217" t="s">
        <v>48</v>
      </c>
      <c r="K217" s="34"/>
      <c r="L217" s="285"/>
      <c r="M217" s="34"/>
      <c r="N217" s="57">
        <v>120</v>
      </c>
      <c r="O217" s="276">
        <f t="shared" si="76"/>
        <v>126</v>
      </c>
      <c r="P217" s="58">
        <v>132</v>
      </c>
      <c r="Q217" s="59">
        <v>240</v>
      </c>
      <c r="R217" s="30">
        <f t="shared" si="56"/>
        <v>2</v>
      </c>
      <c r="S217" s="232">
        <f t="shared" si="57"/>
        <v>192</v>
      </c>
      <c r="T217" s="232">
        <f t="shared" si="58"/>
        <v>216</v>
      </c>
      <c r="U217" s="232">
        <f t="shared" si="59"/>
        <v>240</v>
      </c>
      <c r="V217" s="237">
        <f t="shared" si="77"/>
        <v>2</v>
      </c>
      <c r="W217" s="46">
        <f t="shared" si="78"/>
        <v>192</v>
      </c>
      <c r="X217" s="46">
        <f t="shared" si="70"/>
        <v>204</v>
      </c>
      <c r="Y217" s="46">
        <f t="shared" si="79"/>
        <v>240</v>
      </c>
      <c r="Z217" s="33"/>
      <c r="AA217" s="31">
        <f t="shared" si="71"/>
        <v>1.1000000000000001</v>
      </c>
      <c r="AB217" s="35">
        <f t="shared" si="80"/>
        <v>0</v>
      </c>
      <c r="AC217" s="35">
        <f t="shared" si="81"/>
        <v>0</v>
      </c>
      <c r="AD217" s="35">
        <f t="shared" si="82"/>
        <v>0</v>
      </c>
    </row>
    <row r="218" spans="1:30" ht="84" customHeight="1">
      <c r="A218" s="225"/>
      <c r="B218" s="19"/>
      <c r="C218" s="183">
        <v>9586</v>
      </c>
      <c r="D218" s="169" t="s">
        <v>156</v>
      </c>
      <c r="E218" s="54"/>
      <c r="F218" s="55" t="s">
        <v>264</v>
      </c>
      <c r="G218" s="55" t="s">
        <v>333</v>
      </c>
      <c r="H218" s="62"/>
      <c r="I218" s="62">
        <v>0.125</v>
      </c>
      <c r="J218" s="217" t="s">
        <v>48</v>
      </c>
      <c r="K218" s="34"/>
      <c r="L218" s="285"/>
      <c r="M218" s="34"/>
      <c r="N218" s="57">
        <v>120</v>
      </c>
      <c r="O218" s="276">
        <f t="shared" si="76"/>
        <v>126</v>
      </c>
      <c r="P218" s="58">
        <v>132</v>
      </c>
      <c r="Q218" s="59">
        <v>240</v>
      </c>
      <c r="R218" s="30">
        <f t="shared" si="56"/>
        <v>2</v>
      </c>
      <c r="S218" s="232">
        <f t="shared" si="57"/>
        <v>192</v>
      </c>
      <c r="T218" s="232">
        <f t="shared" si="58"/>
        <v>216</v>
      </c>
      <c r="U218" s="232">
        <f t="shared" si="59"/>
        <v>240</v>
      </c>
      <c r="V218" s="237">
        <f t="shared" si="77"/>
        <v>2</v>
      </c>
      <c r="W218" s="46">
        <f t="shared" si="78"/>
        <v>192</v>
      </c>
      <c r="X218" s="46">
        <f t="shared" si="70"/>
        <v>204</v>
      </c>
      <c r="Y218" s="46">
        <f t="shared" si="79"/>
        <v>240</v>
      </c>
      <c r="Z218" s="33"/>
      <c r="AA218" s="31">
        <f t="shared" si="71"/>
        <v>1.1000000000000001</v>
      </c>
      <c r="AB218" s="35">
        <f t="shared" ref="AB218:AB224" si="84">N218*L218</f>
        <v>0</v>
      </c>
      <c r="AC218" s="35">
        <f t="shared" ref="AC218:AC224" si="85">L218*P218</f>
        <v>0</v>
      </c>
      <c r="AD218" s="35">
        <f t="shared" ref="AD218:AD224" si="86">Q218*L218</f>
        <v>0</v>
      </c>
    </row>
    <row r="219" spans="1:30" ht="80.25" customHeight="1">
      <c r="A219" s="320" t="s">
        <v>1047</v>
      </c>
      <c r="B219" s="19"/>
      <c r="C219" s="183">
        <v>653</v>
      </c>
      <c r="D219" s="169" t="s">
        <v>128</v>
      </c>
      <c r="E219" s="54"/>
      <c r="F219" s="55" t="s">
        <v>265</v>
      </c>
      <c r="G219" s="55" t="s">
        <v>332</v>
      </c>
      <c r="H219" s="62"/>
      <c r="I219" s="62">
        <v>2.5000000000000001E-2</v>
      </c>
      <c r="J219" s="217" t="s">
        <v>48</v>
      </c>
      <c r="K219" s="34"/>
      <c r="L219" s="285"/>
      <c r="M219" s="34"/>
      <c r="N219" s="57">
        <v>110</v>
      </c>
      <c r="O219" s="276">
        <f t="shared" si="76"/>
        <v>116</v>
      </c>
      <c r="P219" s="58">
        <v>121</v>
      </c>
      <c r="Q219" s="59">
        <v>198</v>
      </c>
      <c r="R219" s="30">
        <f t="shared" si="56"/>
        <v>1.8</v>
      </c>
      <c r="S219" s="232">
        <f t="shared" si="57"/>
        <v>176</v>
      </c>
      <c r="T219" s="232">
        <f t="shared" si="58"/>
        <v>198</v>
      </c>
      <c r="U219" s="232">
        <f t="shared" si="59"/>
        <v>220</v>
      </c>
      <c r="V219" s="237">
        <f t="shared" si="77"/>
        <v>1.8</v>
      </c>
      <c r="W219" s="46">
        <f t="shared" si="78"/>
        <v>176</v>
      </c>
      <c r="X219" s="46">
        <f t="shared" si="70"/>
        <v>187</v>
      </c>
      <c r="Y219" s="46">
        <f t="shared" si="79"/>
        <v>220</v>
      </c>
      <c r="Z219" s="33"/>
      <c r="AA219" s="31">
        <f t="shared" si="71"/>
        <v>1.1000000000000001</v>
      </c>
      <c r="AB219" s="35">
        <f t="shared" si="84"/>
        <v>0</v>
      </c>
      <c r="AC219" s="35">
        <f t="shared" si="85"/>
        <v>0</v>
      </c>
      <c r="AD219" s="35">
        <f t="shared" si="86"/>
        <v>0</v>
      </c>
    </row>
    <row r="220" spans="1:30" ht="68.25" customHeight="1">
      <c r="A220" s="320" t="s">
        <v>1028</v>
      </c>
      <c r="B220" s="19"/>
      <c r="C220" s="183">
        <v>5019</v>
      </c>
      <c r="D220" s="169" t="s">
        <v>129</v>
      </c>
      <c r="E220" s="54"/>
      <c r="F220" s="55" t="s">
        <v>266</v>
      </c>
      <c r="G220" s="217" t="s">
        <v>331</v>
      </c>
      <c r="H220" s="62"/>
      <c r="I220" s="62">
        <v>0.05</v>
      </c>
      <c r="J220" s="217" t="s">
        <v>48</v>
      </c>
      <c r="K220" s="34"/>
      <c r="L220" s="285"/>
      <c r="M220" s="34"/>
      <c r="N220" s="57">
        <v>120</v>
      </c>
      <c r="O220" s="276">
        <f t="shared" ref="O220:O285" si="87">CEILING(N220*1.05,1)</f>
        <v>126</v>
      </c>
      <c r="P220" s="58">
        <v>132</v>
      </c>
      <c r="Q220" s="59">
        <v>216</v>
      </c>
      <c r="R220" s="30">
        <f t="shared" si="56"/>
        <v>1.8</v>
      </c>
      <c r="S220" s="232">
        <f t="shared" si="57"/>
        <v>192</v>
      </c>
      <c r="T220" s="232">
        <f t="shared" si="58"/>
        <v>216</v>
      </c>
      <c r="U220" s="232">
        <f t="shared" si="59"/>
        <v>240</v>
      </c>
      <c r="V220" s="237">
        <f t="shared" si="77"/>
        <v>1.8</v>
      </c>
      <c r="W220" s="46">
        <f t="shared" si="78"/>
        <v>192</v>
      </c>
      <c r="X220" s="46">
        <f t="shared" si="70"/>
        <v>204</v>
      </c>
      <c r="Y220" s="46">
        <f t="shared" si="79"/>
        <v>240</v>
      </c>
      <c r="Z220" s="97"/>
      <c r="AA220" s="31">
        <f t="shared" si="71"/>
        <v>1.1000000000000001</v>
      </c>
      <c r="AB220" s="35">
        <f t="shared" si="84"/>
        <v>0</v>
      </c>
      <c r="AC220" s="35">
        <f t="shared" si="85"/>
        <v>0</v>
      </c>
      <c r="AD220" s="35">
        <f t="shared" si="86"/>
        <v>0</v>
      </c>
    </row>
    <row r="221" spans="1:30" ht="81" customHeight="1" thickBot="1">
      <c r="A221" s="224"/>
      <c r="B221" s="19"/>
      <c r="C221" s="183">
        <v>10605</v>
      </c>
      <c r="D221" s="169" t="s">
        <v>168</v>
      </c>
      <c r="E221" s="54"/>
      <c r="F221" s="55" t="s">
        <v>267</v>
      </c>
      <c r="G221" s="217" t="s">
        <v>153</v>
      </c>
      <c r="H221" s="62"/>
      <c r="I221" s="62">
        <v>2.5000000000000001E-2</v>
      </c>
      <c r="J221" s="217" t="s">
        <v>48</v>
      </c>
      <c r="K221" s="34"/>
      <c r="L221" s="285"/>
      <c r="M221" s="34"/>
      <c r="N221" s="253">
        <v>75</v>
      </c>
      <c r="O221" s="276">
        <f t="shared" si="87"/>
        <v>79</v>
      </c>
      <c r="P221" s="58">
        <v>83</v>
      </c>
      <c r="Q221" s="59">
        <v>150</v>
      </c>
      <c r="R221" s="30">
        <f t="shared" si="56"/>
        <v>2</v>
      </c>
      <c r="S221" s="232">
        <f t="shared" si="57"/>
        <v>120</v>
      </c>
      <c r="T221" s="232">
        <f t="shared" si="58"/>
        <v>135</v>
      </c>
      <c r="U221" s="232">
        <f t="shared" si="59"/>
        <v>150</v>
      </c>
      <c r="V221" s="237">
        <f t="shared" si="77"/>
        <v>2</v>
      </c>
      <c r="W221" s="46">
        <f t="shared" si="78"/>
        <v>120</v>
      </c>
      <c r="X221" s="46">
        <f t="shared" si="70"/>
        <v>128</v>
      </c>
      <c r="Y221" s="46">
        <f t="shared" si="79"/>
        <v>150</v>
      </c>
      <c r="Z221" s="98"/>
      <c r="AA221" s="31">
        <f t="shared" si="71"/>
        <v>1.1066666666666667</v>
      </c>
      <c r="AB221" s="35">
        <f t="shared" si="84"/>
        <v>0</v>
      </c>
      <c r="AC221" s="35">
        <f t="shared" si="85"/>
        <v>0</v>
      </c>
      <c r="AD221" s="35">
        <f t="shared" si="86"/>
        <v>0</v>
      </c>
    </row>
    <row r="222" spans="1:30" ht="69.75" customHeight="1" thickBot="1">
      <c r="A222" s="250" t="s">
        <v>689</v>
      </c>
      <c r="B222" s="19"/>
      <c r="C222" s="183">
        <v>8381</v>
      </c>
      <c r="D222" s="228" t="s">
        <v>97</v>
      </c>
      <c r="E222" s="54"/>
      <c r="F222" s="55" t="s">
        <v>268</v>
      </c>
      <c r="G222" s="217" t="s">
        <v>330</v>
      </c>
      <c r="H222" s="62"/>
      <c r="I222" s="62">
        <v>0.125</v>
      </c>
      <c r="J222" s="55" t="s">
        <v>321</v>
      </c>
      <c r="K222" s="34"/>
      <c r="L222" s="285"/>
      <c r="M222" s="34"/>
      <c r="N222" s="253">
        <v>440</v>
      </c>
      <c r="O222" s="276">
        <f t="shared" si="87"/>
        <v>462</v>
      </c>
      <c r="P222" s="58">
        <v>484</v>
      </c>
      <c r="Q222" s="59">
        <v>748</v>
      </c>
      <c r="R222" s="30">
        <f t="shared" si="56"/>
        <v>1.7</v>
      </c>
      <c r="S222" s="232">
        <f t="shared" si="57"/>
        <v>704</v>
      </c>
      <c r="T222" s="232">
        <f t="shared" si="58"/>
        <v>792</v>
      </c>
      <c r="U222" s="232">
        <f t="shared" si="59"/>
        <v>880</v>
      </c>
      <c r="V222" s="237">
        <f t="shared" si="77"/>
        <v>1.7</v>
      </c>
      <c r="W222" s="46">
        <f t="shared" si="78"/>
        <v>704</v>
      </c>
      <c r="X222" s="46">
        <f t="shared" si="70"/>
        <v>748</v>
      </c>
      <c r="Y222" s="46">
        <f t="shared" si="79"/>
        <v>880</v>
      </c>
      <c r="Z222" s="97"/>
      <c r="AA222" s="31">
        <f t="shared" si="71"/>
        <v>1.1000000000000001</v>
      </c>
      <c r="AB222" s="35">
        <f t="shared" si="84"/>
        <v>0</v>
      </c>
      <c r="AC222" s="35">
        <f t="shared" si="85"/>
        <v>0</v>
      </c>
      <c r="AD222" s="35">
        <f t="shared" si="86"/>
        <v>0</v>
      </c>
    </row>
    <row r="223" spans="1:30" ht="93.75" customHeight="1" thickBot="1">
      <c r="A223" s="250" t="s">
        <v>724</v>
      </c>
      <c r="B223" s="18"/>
      <c r="C223" s="255">
        <v>8730</v>
      </c>
      <c r="D223" s="256" t="s">
        <v>98</v>
      </c>
      <c r="E223" s="77"/>
      <c r="F223" s="78" t="s">
        <v>269</v>
      </c>
      <c r="G223" s="257" t="s">
        <v>329</v>
      </c>
      <c r="H223" s="258"/>
      <c r="I223" s="258">
        <v>0.16</v>
      </c>
      <c r="J223" s="78" t="s">
        <v>321</v>
      </c>
      <c r="K223" s="34"/>
      <c r="L223" s="285"/>
      <c r="M223" s="34"/>
      <c r="N223" s="259">
        <v>320</v>
      </c>
      <c r="O223" s="276">
        <f t="shared" si="87"/>
        <v>336</v>
      </c>
      <c r="P223" s="260">
        <v>352</v>
      </c>
      <c r="Q223" s="261">
        <v>576</v>
      </c>
      <c r="R223" s="30">
        <f t="shared" si="56"/>
        <v>1.8</v>
      </c>
      <c r="S223" s="232">
        <f t="shared" si="57"/>
        <v>512</v>
      </c>
      <c r="T223" s="232">
        <f t="shared" si="58"/>
        <v>576</v>
      </c>
      <c r="U223" s="232">
        <f t="shared" si="59"/>
        <v>640</v>
      </c>
      <c r="V223" s="237">
        <f t="shared" si="77"/>
        <v>1.8</v>
      </c>
      <c r="W223" s="46">
        <f t="shared" si="78"/>
        <v>512</v>
      </c>
      <c r="X223" s="46">
        <f t="shared" si="70"/>
        <v>544</v>
      </c>
      <c r="Y223" s="46">
        <f t="shared" si="79"/>
        <v>640</v>
      </c>
      <c r="Z223" s="33"/>
      <c r="AA223" s="31">
        <f t="shared" si="71"/>
        <v>1.1000000000000001</v>
      </c>
      <c r="AB223" s="35">
        <f t="shared" si="84"/>
        <v>0</v>
      </c>
      <c r="AC223" s="35">
        <f t="shared" si="85"/>
        <v>0</v>
      </c>
      <c r="AD223" s="35">
        <f t="shared" si="86"/>
        <v>0</v>
      </c>
    </row>
    <row r="224" spans="1:30" ht="16.5" thickBot="1">
      <c r="A224" s="223"/>
      <c r="B224" s="254"/>
      <c r="C224" s="187"/>
      <c r="D224" s="166" t="s">
        <v>174</v>
      </c>
      <c r="E224" s="99"/>
      <c r="F224" s="99"/>
      <c r="G224" s="99"/>
      <c r="H224" s="265"/>
      <c r="I224" s="265"/>
      <c r="J224" s="100"/>
      <c r="K224" s="34"/>
      <c r="L224" s="285"/>
      <c r="M224" s="34"/>
      <c r="N224" s="266"/>
      <c r="O224" s="276">
        <f t="shared" si="87"/>
        <v>0</v>
      </c>
      <c r="P224" s="267"/>
      <c r="Q224" s="268"/>
      <c r="R224" s="30" t="e">
        <f t="shared" si="56"/>
        <v>#DIV/0!</v>
      </c>
      <c r="S224" s="232">
        <f t="shared" si="57"/>
        <v>0</v>
      </c>
      <c r="T224" s="232">
        <f t="shared" si="58"/>
        <v>0</v>
      </c>
      <c r="U224" s="232">
        <f t="shared" si="59"/>
        <v>0</v>
      </c>
      <c r="V224" s="237"/>
      <c r="W224" s="46"/>
      <c r="X224" s="46">
        <f t="shared" si="70"/>
        <v>0</v>
      </c>
      <c r="Y224" s="46"/>
      <c r="Z224" s="33"/>
      <c r="AA224" s="31"/>
      <c r="AB224" s="35">
        <f t="shared" si="84"/>
        <v>0</v>
      </c>
      <c r="AC224" s="35">
        <f t="shared" si="85"/>
        <v>0</v>
      </c>
      <c r="AD224" s="35">
        <f t="shared" si="86"/>
        <v>0</v>
      </c>
    </row>
    <row r="225" spans="1:103" ht="72" customHeight="1" thickBot="1">
      <c r="A225" s="310" t="s">
        <v>944</v>
      </c>
      <c r="B225" s="148"/>
      <c r="C225" s="248">
        <v>11450</v>
      </c>
      <c r="D225" s="263" t="s">
        <v>512</v>
      </c>
      <c r="E225" s="95"/>
      <c r="F225" s="51" t="s">
        <v>513</v>
      </c>
      <c r="G225" s="51" t="s">
        <v>514</v>
      </c>
      <c r="H225" s="251"/>
      <c r="I225" s="251">
        <v>1.6</v>
      </c>
      <c r="J225" s="51" t="s">
        <v>684</v>
      </c>
      <c r="K225" s="34"/>
      <c r="L225" s="285"/>
      <c r="M225" s="34"/>
      <c r="N225" s="252">
        <v>6040</v>
      </c>
      <c r="O225" s="276">
        <f t="shared" si="87"/>
        <v>6342</v>
      </c>
      <c r="P225" s="58">
        <v>6644</v>
      </c>
      <c r="Q225" s="264">
        <v>9664</v>
      </c>
      <c r="R225" s="30"/>
      <c r="S225" s="232"/>
      <c r="T225" s="232"/>
      <c r="U225" s="232"/>
      <c r="V225" s="237">
        <f t="shared" si="77"/>
        <v>1.6</v>
      </c>
      <c r="W225" s="46"/>
      <c r="X225" s="46"/>
      <c r="Y225" s="46"/>
      <c r="Z225" s="33"/>
      <c r="AA225" s="31"/>
      <c r="AB225" s="35"/>
      <c r="AC225" s="35"/>
      <c r="AD225" s="35"/>
    </row>
    <row r="226" spans="1:103" ht="72" customHeight="1" thickBot="1">
      <c r="A226" s="310" t="s">
        <v>944</v>
      </c>
      <c r="B226" s="262"/>
      <c r="C226" s="249">
        <v>11452</v>
      </c>
      <c r="D226" s="229" t="s">
        <v>515</v>
      </c>
      <c r="E226" s="50"/>
      <c r="F226" s="49" t="s">
        <v>513</v>
      </c>
      <c r="G226" s="49" t="s">
        <v>517</v>
      </c>
      <c r="H226" s="62"/>
      <c r="I226" s="62">
        <v>1.4</v>
      </c>
      <c r="J226" s="49" t="s">
        <v>685</v>
      </c>
      <c r="K226" s="34"/>
      <c r="L226" s="285"/>
      <c r="M226" s="34"/>
      <c r="N226" s="57">
        <v>5860</v>
      </c>
      <c r="O226" s="276">
        <f t="shared" si="87"/>
        <v>6153</v>
      </c>
      <c r="P226" s="58">
        <v>6446</v>
      </c>
      <c r="Q226" s="59">
        <v>9376</v>
      </c>
      <c r="R226" s="30"/>
      <c r="S226" s="232"/>
      <c r="T226" s="232"/>
      <c r="U226" s="232"/>
      <c r="V226" s="237">
        <f t="shared" si="77"/>
        <v>1.6</v>
      </c>
      <c r="W226" s="46"/>
      <c r="X226" s="46"/>
      <c r="Y226" s="46"/>
      <c r="Z226" s="33"/>
      <c r="AA226" s="31"/>
      <c r="AB226" s="35"/>
      <c r="AC226" s="35"/>
      <c r="AD226" s="35"/>
    </row>
    <row r="227" spans="1:103" ht="72" customHeight="1" thickBot="1">
      <c r="A227" s="310" t="s">
        <v>944</v>
      </c>
      <c r="B227" s="262"/>
      <c r="C227" s="134">
        <v>11467</v>
      </c>
      <c r="D227" s="229" t="s">
        <v>765</v>
      </c>
      <c r="E227" s="50"/>
      <c r="F227" s="49" t="s">
        <v>683</v>
      </c>
      <c r="G227" s="49" t="s">
        <v>514</v>
      </c>
      <c r="H227" s="49"/>
      <c r="I227" s="49" t="s">
        <v>682</v>
      </c>
      <c r="J227" s="49" t="s">
        <v>686</v>
      </c>
      <c r="K227" s="34"/>
      <c r="L227" s="285"/>
      <c r="M227" s="34"/>
      <c r="N227" s="57">
        <v>5500</v>
      </c>
      <c r="O227" s="276">
        <f>CEILING(N227*1.05,1)</f>
        <v>5775</v>
      </c>
      <c r="P227" s="58">
        <v>6050</v>
      </c>
      <c r="Q227" s="59">
        <v>8800</v>
      </c>
      <c r="R227" s="30"/>
      <c r="S227" s="232"/>
      <c r="T227" s="232"/>
      <c r="U227" s="232"/>
      <c r="V227" s="237">
        <f>Q227/N227</f>
        <v>1.6</v>
      </c>
      <c r="W227" s="46"/>
      <c r="X227" s="46"/>
      <c r="Y227" s="46"/>
      <c r="Z227" s="33"/>
      <c r="AA227" s="31"/>
      <c r="AB227" s="35"/>
      <c r="AC227" s="35"/>
      <c r="AD227" s="35"/>
    </row>
    <row r="228" spans="1:103" ht="72" customHeight="1" thickBot="1">
      <c r="A228" s="310" t="s">
        <v>944</v>
      </c>
      <c r="B228" s="262"/>
      <c r="C228" s="249">
        <v>11454</v>
      </c>
      <c r="D228" s="229" t="s">
        <v>516</v>
      </c>
      <c r="E228" s="50"/>
      <c r="F228" s="49" t="s">
        <v>683</v>
      </c>
      <c r="G228" s="49" t="s">
        <v>517</v>
      </c>
      <c r="H228" s="49"/>
      <c r="I228" s="49" t="s">
        <v>682</v>
      </c>
      <c r="J228" s="49" t="s">
        <v>686</v>
      </c>
      <c r="K228" s="34"/>
      <c r="L228" s="285"/>
      <c r="M228" s="34"/>
      <c r="N228" s="57">
        <v>5400</v>
      </c>
      <c r="O228" s="276">
        <f t="shared" si="87"/>
        <v>5670</v>
      </c>
      <c r="P228" s="58">
        <v>5940</v>
      </c>
      <c r="Q228" s="59">
        <v>8640</v>
      </c>
      <c r="R228" s="30"/>
      <c r="S228" s="232"/>
      <c r="T228" s="232"/>
      <c r="U228" s="232"/>
      <c r="V228" s="237">
        <f t="shared" si="77"/>
        <v>1.6</v>
      </c>
      <c r="W228" s="46"/>
      <c r="X228" s="46"/>
      <c r="Y228" s="46"/>
      <c r="Z228" s="33"/>
      <c r="AA228" s="31"/>
      <c r="AB228" s="35"/>
      <c r="AC228" s="35"/>
      <c r="AD228" s="35"/>
    </row>
    <row r="229" spans="1:103" ht="78" customHeight="1" thickBot="1">
      <c r="A229" s="309" t="s">
        <v>956</v>
      </c>
      <c r="B229" s="262"/>
      <c r="C229" s="249">
        <v>5190</v>
      </c>
      <c r="D229" s="317" t="s">
        <v>958</v>
      </c>
      <c r="E229" s="50"/>
      <c r="F229" s="318" t="s">
        <v>963</v>
      </c>
      <c r="G229" s="49" t="s">
        <v>961</v>
      </c>
      <c r="H229" s="62"/>
      <c r="I229" s="220" t="s">
        <v>960</v>
      </c>
      <c r="J229" s="49" t="s">
        <v>959</v>
      </c>
      <c r="K229" s="51" t="s">
        <v>962</v>
      </c>
      <c r="L229" s="285"/>
      <c r="M229" s="34"/>
      <c r="N229" s="57">
        <v>350</v>
      </c>
      <c r="O229" s="276">
        <f t="shared" si="87"/>
        <v>368</v>
      </c>
      <c r="P229" s="58">
        <v>385</v>
      </c>
      <c r="Q229" s="59">
        <f>N229*1.8</f>
        <v>630</v>
      </c>
      <c r="R229" s="30">
        <f>Q229/N229</f>
        <v>1.8</v>
      </c>
      <c r="S229" s="232">
        <f>N229*1.6</f>
        <v>560</v>
      </c>
      <c r="T229" s="232">
        <f>N229*1.8</f>
        <v>630</v>
      </c>
      <c r="U229" s="232">
        <f>N229*2</f>
        <v>700</v>
      </c>
      <c r="V229" s="237">
        <f>Q229/N229</f>
        <v>1.8</v>
      </c>
      <c r="W229" s="46">
        <f t="shared" ref="W229:W236" si="88">CEILING(N229*1.6,1)</f>
        <v>560</v>
      </c>
      <c r="X229" s="46">
        <f>CEILING(N229*1.7,1)</f>
        <v>595</v>
      </c>
      <c r="Y229" s="46">
        <f t="shared" ref="Y229:Y236" si="89">CEILING(N229*2,1)</f>
        <v>700</v>
      </c>
      <c r="Z229" s="33"/>
      <c r="AA229" s="31">
        <f>P229/N229</f>
        <v>1.1000000000000001</v>
      </c>
      <c r="AB229" s="35">
        <f>N229*L229</f>
        <v>0</v>
      </c>
      <c r="AC229" s="35">
        <f>L229*P229</f>
        <v>0</v>
      </c>
      <c r="AD229" s="35">
        <f>Q229*L229</f>
        <v>0</v>
      </c>
    </row>
    <row r="230" spans="1:103" ht="78" customHeight="1" thickBot="1">
      <c r="A230" s="320" t="s">
        <v>1057</v>
      </c>
      <c r="B230" s="262"/>
      <c r="C230" s="230">
        <v>7386</v>
      </c>
      <c r="D230" s="228" t="s">
        <v>957</v>
      </c>
      <c r="E230" s="50"/>
      <c r="F230" s="49" t="s">
        <v>270</v>
      </c>
      <c r="G230" s="217" t="s">
        <v>709</v>
      </c>
      <c r="H230" s="62"/>
      <c r="I230" s="62">
        <v>0.4</v>
      </c>
      <c r="J230" s="49" t="s">
        <v>710</v>
      </c>
      <c r="K230" s="34"/>
      <c r="L230" s="285"/>
      <c r="M230" s="34"/>
      <c r="N230" s="57">
        <v>590</v>
      </c>
      <c r="O230" s="276">
        <f>CEILING(N230*1.05,1)</f>
        <v>620</v>
      </c>
      <c r="P230" s="58">
        <v>649</v>
      </c>
      <c r="Q230" s="59">
        <v>944</v>
      </c>
      <c r="R230" s="30">
        <f>Q230/N230</f>
        <v>1.6</v>
      </c>
      <c r="S230" s="232">
        <f>N230*1.6</f>
        <v>944</v>
      </c>
      <c r="T230" s="232">
        <f>N230*1.8</f>
        <v>1062</v>
      </c>
      <c r="U230" s="232">
        <f>N230*2</f>
        <v>1180</v>
      </c>
      <c r="V230" s="237">
        <f t="shared" si="77"/>
        <v>1.6</v>
      </c>
      <c r="W230" s="46">
        <f t="shared" si="88"/>
        <v>944</v>
      </c>
      <c r="X230" s="46">
        <f>CEILING(N230*1.7,1)</f>
        <v>1003</v>
      </c>
      <c r="Y230" s="46">
        <f t="shared" si="89"/>
        <v>1180</v>
      </c>
      <c r="Z230" s="33"/>
      <c r="AA230" s="31">
        <f>P230/N230</f>
        <v>1.1000000000000001</v>
      </c>
      <c r="AB230" s="35">
        <f>N230*L230</f>
        <v>0</v>
      </c>
      <c r="AC230" s="35">
        <f>L230*P230</f>
        <v>0</v>
      </c>
      <c r="AD230" s="35">
        <f>Q230*L230</f>
        <v>0</v>
      </c>
    </row>
    <row r="231" spans="1:103" ht="114" customHeight="1" thickBot="1">
      <c r="A231" s="271"/>
      <c r="B231" s="154"/>
      <c r="C231" s="193">
        <v>11219</v>
      </c>
      <c r="D231" s="228" t="s">
        <v>288</v>
      </c>
      <c r="E231" s="50"/>
      <c r="F231" s="49" t="s">
        <v>602</v>
      </c>
      <c r="G231" s="217" t="s">
        <v>407</v>
      </c>
      <c r="H231" s="62"/>
      <c r="I231" s="62">
        <v>0.55000000000000004</v>
      </c>
      <c r="J231" s="49" t="s">
        <v>630</v>
      </c>
      <c r="K231" s="34"/>
      <c r="L231" s="285"/>
      <c r="M231" s="34"/>
      <c r="N231" s="57">
        <v>680</v>
      </c>
      <c r="O231" s="276">
        <f>CEILING(N231*1.05,1)</f>
        <v>714</v>
      </c>
      <c r="P231" s="58">
        <v>748</v>
      </c>
      <c r="Q231" s="59">
        <v>1088</v>
      </c>
      <c r="R231" s="30">
        <f>Q231/N231</f>
        <v>1.6</v>
      </c>
      <c r="S231" s="232">
        <f>N231*1.6</f>
        <v>1088</v>
      </c>
      <c r="T231" s="232">
        <f>N231*1.8</f>
        <v>1224</v>
      </c>
      <c r="U231" s="232">
        <f>N231*2</f>
        <v>1360</v>
      </c>
      <c r="V231" s="237">
        <f t="shared" ref="V231:V236" si="90">Q231/N231</f>
        <v>1.6</v>
      </c>
      <c r="W231" s="46">
        <f>CEILING(N231*1.6,1)</f>
        <v>1088</v>
      </c>
      <c r="X231" s="46">
        <f>CEILING(N231*1.7,1)</f>
        <v>1156</v>
      </c>
      <c r="Y231" s="46">
        <f>CEILING(N231*2,1)</f>
        <v>1360</v>
      </c>
      <c r="Z231" s="33"/>
      <c r="AA231" s="31">
        <f>P231/N231</f>
        <v>1.1000000000000001</v>
      </c>
      <c r="AB231" s="35">
        <f>N231*L231</f>
        <v>0</v>
      </c>
      <c r="AC231" s="35">
        <f>L231*P231</f>
        <v>0</v>
      </c>
      <c r="AD231" s="35">
        <f>Q231*L231</f>
        <v>0</v>
      </c>
    </row>
    <row r="232" spans="1:103" ht="114" customHeight="1" thickBot="1">
      <c r="A232" s="154"/>
      <c r="B232" s="154"/>
      <c r="C232" s="246">
        <v>5500</v>
      </c>
      <c r="D232" s="228" t="s">
        <v>1021</v>
      </c>
      <c r="E232" s="50"/>
      <c r="F232" s="49"/>
      <c r="G232" s="217"/>
      <c r="H232" s="62"/>
      <c r="I232" s="62"/>
      <c r="J232" s="49"/>
      <c r="K232" s="34"/>
      <c r="L232" s="285"/>
      <c r="M232" s="34"/>
      <c r="N232" s="57">
        <v>500</v>
      </c>
      <c r="O232" s="276">
        <f t="shared" si="87"/>
        <v>525</v>
      </c>
      <c r="P232" s="58">
        <v>550</v>
      </c>
      <c r="Q232" s="59">
        <v>900</v>
      </c>
      <c r="R232" s="30">
        <f t="shared" si="56"/>
        <v>1.8</v>
      </c>
      <c r="S232" s="232">
        <f t="shared" si="57"/>
        <v>800</v>
      </c>
      <c r="T232" s="232">
        <f t="shared" si="58"/>
        <v>900</v>
      </c>
      <c r="U232" s="232">
        <f t="shared" si="59"/>
        <v>1000</v>
      </c>
      <c r="V232" s="237">
        <f t="shared" si="90"/>
        <v>1.8</v>
      </c>
      <c r="W232" s="46">
        <f t="shared" si="88"/>
        <v>800</v>
      </c>
      <c r="X232" s="46">
        <f t="shared" ref="X232:X258" si="91">CEILING(N232*1.7,1)</f>
        <v>850</v>
      </c>
      <c r="Y232" s="46">
        <f t="shared" si="89"/>
        <v>1000</v>
      </c>
      <c r="Z232" s="33"/>
      <c r="AA232" s="31">
        <f t="shared" ref="AA232:AA239" si="92">P232/N232</f>
        <v>1.1000000000000001</v>
      </c>
      <c r="AB232" s="35">
        <f t="shared" ref="AB232:AB259" si="93">N232*L232</f>
        <v>0</v>
      </c>
      <c r="AC232" s="35">
        <f t="shared" ref="AC232:AC259" si="94">L232*P232</f>
        <v>0</v>
      </c>
      <c r="AD232" s="35">
        <f t="shared" ref="AD232:AD259" si="95">Q232*L232</f>
        <v>0</v>
      </c>
    </row>
    <row r="233" spans="1:103" s="2" customFormat="1" ht="78.75" customHeight="1" thickBot="1">
      <c r="A233" s="320" t="s">
        <v>985</v>
      </c>
      <c r="B233" s="154"/>
      <c r="C233" s="193">
        <v>6473</v>
      </c>
      <c r="D233" s="170" t="s">
        <v>167</v>
      </c>
      <c r="E233" s="101"/>
      <c r="F233" s="102" t="s">
        <v>428</v>
      </c>
      <c r="G233" s="217" t="s">
        <v>108</v>
      </c>
      <c r="H233" s="62"/>
      <c r="I233" s="62" t="s">
        <v>328</v>
      </c>
      <c r="J233" s="49" t="s">
        <v>107</v>
      </c>
      <c r="K233" s="34"/>
      <c r="L233" s="285"/>
      <c r="M233" s="34"/>
      <c r="N233" s="57">
        <v>2700</v>
      </c>
      <c r="O233" s="276">
        <f t="shared" si="87"/>
        <v>2835</v>
      </c>
      <c r="P233" s="58">
        <v>2970</v>
      </c>
      <c r="Q233" s="59">
        <v>4860</v>
      </c>
      <c r="R233" s="30">
        <f>Q233/N233</f>
        <v>1.8</v>
      </c>
      <c r="S233" s="232">
        <f>N233*1.6</f>
        <v>4320</v>
      </c>
      <c r="T233" s="232">
        <f>N233*1.8</f>
        <v>4860</v>
      </c>
      <c r="U233" s="232">
        <f>N233*2</f>
        <v>5400</v>
      </c>
      <c r="V233" s="237">
        <f t="shared" si="90"/>
        <v>1.8</v>
      </c>
      <c r="W233" s="46">
        <f t="shared" si="88"/>
        <v>4320</v>
      </c>
      <c r="X233" s="46">
        <f t="shared" si="91"/>
        <v>4590</v>
      </c>
      <c r="Y233" s="46">
        <f t="shared" si="89"/>
        <v>5400</v>
      </c>
      <c r="Z233" s="33"/>
      <c r="AA233" s="31">
        <f t="shared" si="92"/>
        <v>1.1000000000000001</v>
      </c>
      <c r="AB233" s="35">
        <f t="shared" si="93"/>
        <v>0</v>
      </c>
      <c r="AC233" s="35">
        <f t="shared" si="94"/>
        <v>0</v>
      </c>
      <c r="AD233" s="35">
        <f t="shared" si="95"/>
        <v>0</v>
      </c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</row>
    <row r="234" spans="1:103" ht="90.75" customHeight="1" thickBot="1">
      <c r="A234" s="250" t="s">
        <v>693</v>
      </c>
      <c r="B234" s="155"/>
      <c r="C234" s="193">
        <v>995</v>
      </c>
      <c r="D234" s="170" t="s">
        <v>176</v>
      </c>
      <c r="E234" s="50"/>
      <c r="F234" s="49" t="s">
        <v>511</v>
      </c>
      <c r="G234" s="217" t="s">
        <v>326</v>
      </c>
      <c r="H234" s="62"/>
      <c r="I234" s="62" t="s">
        <v>327</v>
      </c>
      <c r="J234" s="49" t="s">
        <v>152</v>
      </c>
      <c r="K234" s="34"/>
      <c r="L234" s="285"/>
      <c r="M234" s="34"/>
      <c r="N234" s="57">
        <v>650</v>
      </c>
      <c r="O234" s="276">
        <f t="shared" si="87"/>
        <v>683</v>
      </c>
      <c r="P234" s="58">
        <v>715</v>
      </c>
      <c r="Q234" s="59">
        <v>1040</v>
      </c>
      <c r="R234" s="30">
        <f>Q234/N234</f>
        <v>1.6</v>
      </c>
      <c r="S234" s="232">
        <f>N234*1.6</f>
        <v>1040</v>
      </c>
      <c r="T234" s="232">
        <f>N234*1.8</f>
        <v>1170</v>
      </c>
      <c r="U234" s="232">
        <f>N234*2</f>
        <v>1300</v>
      </c>
      <c r="V234" s="237">
        <f t="shared" si="90"/>
        <v>1.6</v>
      </c>
      <c r="W234" s="46">
        <f t="shared" si="88"/>
        <v>1040</v>
      </c>
      <c r="X234" s="46">
        <f t="shared" si="91"/>
        <v>1105</v>
      </c>
      <c r="Y234" s="46">
        <f t="shared" si="89"/>
        <v>1300</v>
      </c>
      <c r="Z234" s="33"/>
      <c r="AA234" s="31">
        <f t="shared" si="92"/>
        <v>1.1000000000000001</v>
      </c>
      <c r="AB234" s="35">
        <f t="shared" si="93"/>
        <v>0</v>
      </c>
      <c r="AC234" s="35">
        <f t="shared" si="94"/>
        <v>0</v>
      </c>
      <c r="AD234" s="35">
        <f t="shared" si="95"/>
        <v>0</v>
      </c>
    </row>
    <row r="235" spans="1:103" ht="90.75" customHeight="1" thickBot="1">
      <c r="A235" s="347" t="s">
        <v>1009</v>
      </c>
      <c r="B235" s="154"/>
      <c r="C235" s="193">
        <v>11181</v>
      </c>
      <c r="D235" s="170" t="s">
        <v>287</v>
      </c>
      <c r="E235" s="50"/>
      <c r="F235" s="49" t="s">
        <v>430</v>
      </c>
      <c r="G235" s="217" t="s">
        <v>295</v>
      </c>
      <c r="H235" s="62"/>
      <c r="I235" s="62">
        <v>0.35</v>
      </c>
      <c r="J235" s="49" t="s">
        <v>152</v>
      </c>
      <c r="K235" s="34"/>
      <c r="L235" s="285"/>
      <c r="M235" s="34" t="s">
        <v>518</v>
      </c>
      <c r="N235" s="57">
        <v>1800</v>
      </c>
      <c r="O235" s="276">
        <f t="shared" si="87"/>
        <v>1890</v>
      </c>
      <c r="P235" s="58">
        <v>1980</v>
      </c>
      <c r="Q235" s="59">
        <v>3060</v>
      </c>
      <c r="R235" s="30">
        <f>Q235/N235</f>
        <v>1.7</v>
      </c>
      <c r="S235" s="232">
        <f>N235*1.6</f>
        <v>2880</v>
      </c>
      <c r="T235" s="232">
        <f>N235*1.8</f>
        <v>3240</v>
      </c>
      <c r="U235" s="232">
        <f>N235*2</f>
        <v>3600</v>
      </c>
      <c r="V235" s="237">
        <f t="shared" si="90"/>
        <v>1.7</v>
      </c>
      <c r="W235" s="46">
        <f t="shared" si="88"/>
        <v>2880</v>
      </c>
      <c r="X235" s="46">
        <f t="shared" si="91"/>
        <v>3060</v>
      </c>
      <c r="Y235" s="46">
        <f t="shared" si="89"/>
        <v>3600</v>
      </c>
      <c r="Z235" s="33"/>
      <c r="AA235" s="31">
        <f t="shared" si="92"/>
        <v>1.1000000000000001</v>
      </c>
      <c r="AB235" s="35">
        <f t="shared" si="93"/>
        <v>0</v>
      </c>
      <c r="AC235" s="35">
        <f t="shared" si="94"/>
        <v>0</v>
      </c>
      <c r="AD235" s="35">
        <f t="shared" si="95"/>
        <v>0</v>
      </c>
    </row>
    <row r="236" spans="1:103" ht="90.75" customHeight="1" thickBot="1">
      <c r="A236" s="347" t="s">
        <v>1009</v>
      </c>
      <c r="B236" s="154"/>
      <c r="C236" s="193">
        <v>11306</v>
      </c>
      <c r="D236" s="170" t="s">
        <v>306</v>
      </c>
      <c r="E236" s="50"/>
      <c r="F236" s="49" t="s">
        <v>431</v>
      </c>
      <c r="G236" s="217" t="s">
        <v>307</v>
      </c>
      <c r="H236" s="62"/>
      <c r="I236" s="62">
        <v>0.5</v>
      </c>
      <c r="J236" s="49" t="s">
        <v>152</v>
      </c>
      <c r="K236" s="34"/>
      <c r="L236" s="285"/>
      <c r="M236" s="34" t="s">
        <v>518</v>
      </c>
      <c r="N236" s="57">
        <v>2300</v>
      </c>
      <c r="O236" s="276">
        <f t="shared" si="87"/>
        <v>2415</v>
      </c>
      <c r="P236" s="58">
        <v>2530</v>
      </c>
      <c r="Q236" s="59">
        <v>3910</v>
      </c>
      <c r="R236" s="30">
        <f>Q236/N236</f>
        <v>1.7</v>
      </c>
      <c r="S236" s="232">
        <f>N236*1.6</f>
        <v>3680</v>
      </c>
      <c r="T236" s="232">
        <f>N236*1.8</f>
        <v>4140</v>
      </c>
      <c r="U236" s="232">
        <f>N236*2</f>
        <v>4600</v>
      </c>
      <c r="V236" s="237">
        <f t="shared" si="90"/>
        <v>1.7</v>
      </c>
      <c r="W236" s="46">
        <f t="shared" si="88"/>
        <v>3680</v>
      </c>
      <c r="X236" s="46">
        <f t="shared" si="91"/>
        <v>3910</v>
      </c>
      <c r="Y236" s="46">
        <f t="shared" si="89"/>
        <v>4600</v>
      </c>
      <c r="Z236" s="33"/>
      <c r="AA236" s="31">
        <f t="shared" si="92"/>
        <v>1.1000000000000001</v>
      </c>
      <c r="AB236" s="35">
        <f t="shared" si="93"/>
        <v>0</v>
      </c>
      <c r="AC236" s="35">
        <f t="shared" si="94"/>
        <v>0</v>
      </c>
      <c r="AD236" s="35">
        <f t="shared" si="95"/>
        <v>0</v>
      </c>
    </row>
    <row r="237" spans="1:103" ht="90.75" customHeight="1" thickBot="1">
      <c r="A237" s="250" t="s">
        <v>691</v>
      </c>
      <c r="B237" s="154"/>
      <c r="C237" s="193">
        <v>1648</v>
      </c>
      <c r="D237" s="168" t="s">
        <v>583</v>
      </c>
      <c r="E237" s="50"/>
      <c r="F237" s="49" t="s">
        <v>625</v>
      </c>
      <c r="G237" s="217" t="s">
        <v>582</v>
      </c>
      <c r="H237" s="62"/>
      <c r="I237" s="49" t="s">
        <v>593</v>
      </c>
      <c r="J237" s="49" t="s">
        <v>584</v>
      </c>
      <c r="K237" s="34"/>
      <c r="L237" s="285"/>
      <c r="M237" s="34"/>
      <c r="N237" s="57">
        <v>813</v>
      </c>
      <c r="O237" s="276">
        <f t="shared" si="87"/>
        <v>854</v>
      </c>
      <c r="P237" s="58">
        <v>878</v>
      </c>
      <c r="Q237" s="59">
        <v>1039</v>
      </c>
      <c r="R237" s="30">
        <f t="shared" si="56"/>
        <v>1.2779827798277983</v>
      </c>
      <c r="S237" s="232">
        <f t="shared" si="57"/>
        <v>1300.8000000000002</v>
      </c>
      <c r="T237" s="232">
        <f t="shared" si="58"/>
        <v>1463.4</v>
      </c>
      <c r="U237" s="232">
        <f t="shared" si="59"/>
        <v>1626</v>
      </c>
      <c r="V237" s="237">
        <f t="shared" si="77"/>
        <v>1.2779827798277983</v>
      </c>
      <c r="W237" s="46">
        <f t="shared" si="78"/>
        <v>1301</v>
      </c>
      <c r="X237" s="46">
        <f t="shared" si="91"/>
        <v>1383</v>
      </c>
      <c r="Y237" s="46">
        <f t="shared" si="79"/>
        <v>1626</v>
      </c>
      <c r="Z237" s="33"/>
      <c r="AA237" s="31">
        <f t="shared" si="92"/>
        <v>1.0799507995079951</v>
      </c>
      <c r="AB237" s="35">
        <f t="shared" si="93"/>
        <v>0</v>
      </c>
      <c r="AC237" s="35">
        <f t="shared" si="94"/>
        <v>0</v>
      </c>
      <c r="AD237" s="35">
        <f t="shared" si="95"/>
        <v>0</v>
      </c>
    </row>
    <row r="238" spans="1:103" ht="69.75" customHeight="1">
      <c r="A238" s="250" t="s">
        <v>718</v>
      </c>
      <c r="B238" s="154"/>
      <c r="C238" s="190">
        <v>2152</v>
      </c>
      <c r="D238" s="170" t="s">
        <v>53</v>
      </c>
      <c r="E238" s="88"/>
      <c r="F238" s="89" t="s">
        <v>271</v>
      </c>
      <c r="G238" s="49" t="s">
        <v>585</v>
      </c>
      <c r="H238" s="62"/>
      <c r="I238" s="62"/>
      <c r="J238" s="217"/>
      <c r="K238" s="34"/>
      <c r="L238" s="285"/>
      <c r="M238" s="34"/>
      <c r="N238" s="57">
        <v>50</v>
      </c>
      <c r="O238" s="276">
        <f t="shared" si="87"/>
        <v>53</v>
      </c>
      <c r="P238" s="58">
        <v>55</v>
      </c>
      <c r="Q238" s="59">
        <v>100</v>
      </c>
      <c r="R238" s="30">
        <f t="shared" si="56"/>
        <v>2</v>
      </c>
      <c r="S238" s="232">
        <f t="shared" si="57"/>
        <v>80</v>
      </c>
      <c r="T238" s="232">
        <f t="shared" si="58"/>
        <v>90</v>
      </c>
      <c r="U238" s="232">
        <f t="shared" si="59"/>
        <v>100</v>
      </c>
      <c r="V238" s="237">
        <f t="shared" si="77"/>
        <v>2</v>
      </c>
      <c r="W238" s="46">
        <f t="shared" si="78"/>
        <v>80</v>
      </c>
      <c r="X238" s="46">
        <f t="shared" si="91"/>
        <v>85</v>
      </c>
      <c r="Y238" s="46">
        <f t="shared" si="79"/>
        <v>100</v>
      </c>
      <c r="Z238" s="33"/>
      <c r="AA238" s="31">
        <f t="shared" si="92"/>
        <v>1.1000000000000001</v>
      </c>
      <c r="AB238" s="35">
        <f t="shared" si="93"/>
        <v>0</v>
      </c>
      <c r="AC238" s="35">
        <f t="shared" si="94"/>
        <v>0</v>
      </c>
      <c r="AD238" s="35">
        <f t="shared" si="95"/>
        <v>0</v>
      </c>
    </row>
    <row r="239" spans="1:103" ht="105" customHeight="1" thickBot="1">
      <c r="A239" s="222" t="s">
        <v>605</v>
      </c>
      <c r="B239" s="150"/>
      <c r="C239" s="191">
        <v>11315</v>
      </c>
      <c r="D239" s="170" t="s">
        <v>308</v>
      </c>
      <c r="E239" s="88"/>
      <c r="F239" s="89" t="s">
        <v>447</v>
      </c>
      <c r="G239" s="217" t="s">
        <v>6</v>
      </c>
      <c r="H239" s="62"/>
      <c r="I239" s="62"/>
      <c r="J239" s="217"/>
      <c r="K239" s="34"/>
      <c r="L239" s="285"/>
      <c r="M239" s="34"/>
      <c r="N239" s="57">
        <v>50</v>
      </c>
      <c r="O239" s="276">
        <f t="shared" si="87"/>
        <v>53</v>
      </c>
      <c r="P239" s="58">
        <v>55</v>
      </c>
      <c r="Q239" s="59">
        <v>100</v>
      </c>
      <c r="R239" s="30">
        <f t="shared" si="56"/>
        <v>2</v>
      </c>
      <c r="S239" s="232">
        <f t="shared" si="57"/>
        <v>80</v>
      </c>
      <c r="T239" s="232">
        <f t="shared" si="58"/>
        <v>90</v>
      </c>
      <c r="U239" s="232">
        <f t="shared" si="59"/>
        <v>100</v>
      </c>
      <c r="V239" s="237">
        <f t="shared" si="77"/>
        <v>2</v>
      </c>
      <c r="W239" s="46">
        <f t="shared" si="78"/>
        <v>80</v>
      </c>
      <c r="X239" s="46">
        <f t="shared" si="91"/>
        <v>85</v>
      </c>
      <c r="Y239" s="46">
        <f t="shared" si="79"/>
        <v>100</v>
      </c>
      <c r="Z239" s="33"/>
      <c r="AA239" s="31">
        <f t="shared" si="92"/>
        <v>1.1000000000000001</v>
      </c>
      <c r="AB239" s="35">
        <f t="shared" si="93"/>
        <v>0</v>
      </c>
      <c r="AC239" s="35">
        <f t="shared" si="94"/>
        <v>0</v>
      </c>
      <c r="AD239" s="35">
        <f t="shared" si="95"/>
        <v>0</v>
      </c>
    </row>
    <row r="240" spans="1:103" ht="15.75" customHeight="1" thickBot="1">
      <c r="A240" s="223"/>
      <c r="B240" s="150"/>
      <c r="C240" s="195"/>
      <c r="D240" s="166" t="s">
        <v>178</v>
      </c>
      <c r="E240" s="99"/>
      <c r="F240" s="99"/>
      <c r="G240" s="99"/>
      <c r="H240" s="62"/>
      <c r="I240" s="62"/>
      <c r="J240" s="100"/>
      <c r="K240" s="34"/>
      <c r="L240" s="285"/>
      <c r="M240" s="34"/>
      <c r="N240" s="57"/>
      <c r="O240" s="276">
        <f t="shared" si="87"/>
        <v>0</v>
      </c>
      <c r="P240" s="58"/>
      <c r="Q240" s="59"/>
      <c r="R240" s="30" t="e">
        <f t="shared" ref="R240:R267" si="96">Q240/N240</f>
        <v>#DIV/0!</v>
      </c>
      <c r="S240" s="232">
        <f t="shared" ref="S240:S267" si="97">N240*1.6</f>
        <v>0</v>
      </c>
      <c r="T240" s="232">
        <f t="shared" ref="T240:T267" si="98">N240*1.8</f>
        <v>0</v>
      </c>
      <c r="U240" s="232">
        <f t="shared" ref="U240:U267" si="99">N240*2</f>
        <v>0</v>
      </c>
      <c r="V240" s="237"/>
      <c r="W240" s="46"/>
      <c r="X240" s="46">
        <f t="shared" si="91"/>
        <v>0</v>
      </c>
      <c r="Y240" s="46"/>
      <c r="Z240" s="33"/>
      <c r="AA240" s="31"/>
      <c r="AB240" s="35">
        <f t="shared" si="93"/>
        <v>0</v>
      </c>
      <c r="AC240" s="35">
        <f t="shared" si="94"/>
        <v>0</v>
      </c>
      <c r="AD240" s="35">
        <f t="shared" si="95"/>
        <v>0</v>
      </c>
    </row>
    <row r="241" spans="1:30" ht="72" customHeight="1">
      <c r="A241" s="250" t="s">
        <v>671</v>
      </c>
      <c r="B241" s="152"/>
      <c r="C241" s="197">
        <v>125</v>
      </c>
      <c r="D241" s="205" t="s">
        <v>123</v>
      </c>
      <c r="E241" s="103"/>
      <c r="F241" s="106" t="s">
        <v>272</v>
      </c>
      <c r="G241" s="217" t="s">
        <v>406</v>
      </c>
      <c r="H241" s="62"/>
      <c r="I241" s="62">
        <v>0.5</v>
      </c>
      <c r="J241" s="220" t="s">
        <v>124</v>
      </c>
      <c r="K241" s="34"/>
      <c r="L241" s="285"/>
      <c r="M241" s="34"/>
      <c r="N241" s="57">
        <v>720</v>
      </c>
      <c r="O241" s="276">
        <f t="shared" si="87"/>
        <v>756</v>
      </c>
      <c r="P241" s="58">
        <v>792</v>
      </c>
      <c r="Q241" s="59">
        <v>1152</v>
      </c>
      <c r="R241" s="30">
        <f t="shared" si="96"/>
        <v>1.6</v>
      </c>
      <c r="S241" s="232">
        <f t="shared" si="97"/>
        <v>1152</v>
      </c>
      <c r="T241" s="232">
        <f t="shared" si="98"/>
        <v>1296</v>
      </c>
      <c r="U241" s="232">
        <f t="shared" si="99"/>
        <v>1440</v>
      </c>
      <c r="V241" s="237">
        <f t="shared" si="77"/>
        <v>1.6</v>
      </c>
      <c r="W241" s="46">
        <f t="shared" si="78"/>
        <v>1152</v>
      </c>
      <c r="X241" s="46">
        <f t="shared" si="91"/>
        <v>1224</v>
      </c>
      <c r="Y241" s="46">
        <f t="shared" si="79"/>
        <v>1440</v>
      </c>
      <c r="Z241" s="33"/>
      <c r="AA241" s="31">
        <f t="shared" ref="AA241:AA275" si="100">P241/N241</f>
        <v>1.1000000000000001</v>
      </c>
      <c r="AB241" s="35">
        <f t="shared" si="93"/>
        <v>0</v>
      </c>
      <c r="AC241" s="35">
        <f t="shared" si="94"/>
        <v>0</v>
      </c>
      <c r="AD241" s="35">
        <f t="shared" si="95"/>
        <v>0</v>
      </c>
    </row>
    <row r="242" spans="1:30" ht="71.25" customHeight="1">
      <c r="A242" s="221"/>
      <c r="B242" s="157"/>
      <c r="C242" s="183">
        <v>124</v>
      </c>
      <c r="D242" s="206" t="s">
        <v>13</v>
      </c>
      <c r="E242" s="104"/>
      <c r="F242" s="105" t="s">
        <v>273</v>
      </c>
      <c r="G242" s="217" t="s">
        <v>406</v>
      </c>
      <c r="H242" s="62"/>
      <c r="I242" s="62">
        <v>0.28000000000000003</v>
      </c>
      <c r="J242" s="220" t="s">
        <v>40</v>
      </c>
      <c r="K242" s="34"/>
      <c r="L242" s="285"/>
      <c r="M242" s="34"/>
      <c r="N242" s="57">
        <v>440</v>
      </c>
      <c r="O242" s="276">
        <f t="shared" si="87"/>
        <v>462</v>
      </c>
      <c r="P242" s="58">
        <v>486</v>
      </c>
      <c r="Q242" s="59">
        <v>792</v>
      </c>
      <c r="R242" s="30">
        <f t="shared" si="96"/>
        <v>1.8</v>
      </c>
      <c r="S242" s="232">
        <f t="shared" si="97"/>
        <v>704</v>
      </c>
      <c r="T242" s="232">
        <f t="shared" si="98"/>
        <v>792</v>
      </c>
      <c r="U242" s="232">
        <f t="shared" si="99"/>
        <v>880</v>
      </c>
      <c r="V242" s="237">
        <f t="shared" si="77"/>
        <v>1.8</v>
      </c>
      <c r="W242" s="46">
        <f t="shared" si="78"/>
        <v>704</v>
      </c>
      <c r="X242" s="46">
        <f t="shared" si="91"/>
        <v>748</v>
      </c>
      <c r="Y242" s="46">
        <f t="shared" si="79"/>
        <v>880</v>
      </c>
      <c r="Z242" s="33"/>
      <c r="AA242" s="31">
        <f t="shared" si="100"/>
        <v>1.1045454545454545</v>
      </c>
      <c r="AB242" s="35">
        <f t="shared" si="93"/>
        <v>0</v>
      </c>
      <c r="AC242" s="35">
        <f t="shared" si="94"/>
        <v>0</v>
      </c>
      <c r="AD242" s="35">
        <f t="shared" si="95"/>
        <v>0</v>
      </c>
    </row>
    <row r="243" spans="1:30" ht="51.75" customHeight="1">
      <c r="A243" s="224"/>
      <c r="B243" s="19"/>
      <c r="C243" s="183">
        <v>9910</v>
      </c>
      <c r="D243" s="208" t="s">
        <v>1036</v>
      </c>
      <c r="E243" s="104"/>
      <c r="F243" s="105" t="s">
        <v>274</v>
      </c>
      <c r="G243" s="217" t="s">
        <v>405</v>
      </c>
      <c r="H243" s="62"/>
      <c r="I243" s="62"/>
      <c r="J243" s="220" t="s">
        <v>1037</v>
      </c>
      <c r="K243" s="34"/>
      <c r="L243" s="285"/>
      <c r="M243" s="34"/>
      <c r="N243" s="57">
        <v>1170</v>
      </c>
      <c r="O243" s="276">
        <f t="shared" si="87"/>
        <v>1229</v>
      </c>
      <c r="P243" s="58">
        <v>1287</v>
      </c>
      <c r="Q243" s="59">
        <v>1872</v>
      </c>
      <c r="R243" s="30">
        <f t="shared" si="96"/>
        <v>1.6</v>
      </c>
      <c r="S243" s="232">
        <f t="shared" si="97"/>
        <v>1872</v>
      </c>
      <c r="T243" s="232">
        <f t="shared" si="98"/>
        <v>2106</v>
      </c>
      <c r="U243" s="232">
        <f t="shared" si="99"/>
        <v>2340</v>
      </c>
      <c r="V243" s="237">
        <f t="shared" si="77"/>
        <v>1.6</v>
      </c>
      <c r="W243" s="46">
        <f t="shared" si="78"/>
        <v>1872</v>
      </c>
      <c r="X243" s="46">
        <f t="shared" si="91"/>
        <v>1989</v>
      </c>
      <c r="Y243" s="46">
        <f t="shared" si="79"/>
        <v>2340</v>
      </c>
      <c r="Z243" s="33"/>
      <c r="AA243" s="31">
        <f t="shared" si="100"/>
        <v>1.1000000000000001</v>
      </c>
      <c r="AB243" s="35">
        <f t="shared" si="93"/>
        <v>0</v>
      </c>
      <c r="AC243" s="35">
        <f t="shared" si="94"/>
        <v>0</v>
      </c>
      <c r="AD243" s="35">
        <f t="shared" si="95"/>
        <v>0</v>
      </c>
    </row>
    <row r="244" spans="1:30" ht="62.25" customHeight="1">
      <c r="A244" s="221" t="s">
        <v>1032</v>
      </c>
      <c r="B244" s="19"/>
      <c r="C244" s="185">
        <v>9909</v>
      </c>
      <c r="D244" s="207" t="s">
        <v>1035</v>
      </c>
      <c r="E244" s="104"/>
      <c r="F244" s="105" t="s">
        <v>274</v>
      </c>
      <c r="G244" s="217" t="s">
        <v>1033</v>
      </c>
      <c r="H244" s="62"/>
      <c r="I244" s="62">
        <v>0.3</v>
      </c>
      <c r="J244" s="220" t="s">
        <v>124</v>
      </c>
      <c r="K244" s="34"/>
      <c r="L244" s="285"/>
      <c r="M244" s="34"/>
      <c r="N244" s="57">
        <v>1090</v>
      </c>
      <c r="O244" s="276">
        <f t="shared" si="87"/>
        <v>1145</v>
      </c>
      <c r="P244" s="58">
        <v>1199</v>
      </c>
      <c r="Q244" s="59">
        <v>1744</v>
      </c>
      <c r="R244" s="30">
        <f t="shared" si="96"/>
        <v>1.6</v>
      </c>
      <c r="S244" s="232">
        <f t="shared" si="97"/>
        <v>1744</v>
      </c>
      <c r="T244" s="232">
        <f t="shared" si="98"/>
        <v>1962</v>
      </c>
      <c r="U244" s="232">
        <f t="shared" si="99"/>
        <v>2180</v>
      </c>
      <c r="V244" s="237">
        <f t="shared" si="77"/>
        <v>1.6</v>
      </c>
      <c r="W244" s="46">
        <f t="shared" si="78"/>
        <v>1744</v>
      </c>
      <c r="X244" s="46">
        <f t="shared" si="91"/>
        <v>1853</v>
      </c>
      <c r="Y244" s="46">
        <f t="shared" si="79"/>
        <v>2180</v>
      </c>
      <c r="Z244" s="33"/>
      <c r="AA244" s="31">
        <f t="shared" si="100"/>
        <v>1.1000000000000001</v>
      </c>
      <c r="AB244" s="35">
        <f t="shared" si="93"/>
        <v>0</v>
      </c>
      <c r="AC244" s="35">
        <f t="shared" si="94"/>
        <v>0</v>
      </c>
      <c r="AD244" s="35">
        <f t="shared" si="95"/>
        <v>0</v>
      </c>
    </row>
    <row r="245" spans="1:30" ht="66.75" customHeight="1">
      <c r="A245" s="221" t="s">
        <v>1032</v>
      </c>
      <c r="B245" s="19"/>
      <c r="C245" s="183">
        <v>1474</v>
      </c>
      <c r="D245" s="207" t="s">
        <v>1034</v>
      </c>
      <c r="E245" s="104"/>
      <c r="F245" s="105" t="s">
        <v>274</v>
      </c>
      <c r="G245" s="217" t="s">
        <v>820</v>
      </c>
      <c r="H245" s="62"/>
      <c r="I245" s="62">
        <v>0.3</v>
      </c>
      <c r="J245" s="220" t="s">
        <v>40</v>
      </c>
      <c r="K245" s="34"/>
      <c r="L245" s="285"/>
      <c r="M245" s="34"/>
      <c r="N245" s="57">
        <v>1070</v>
      </c>
      <c r="O245" s="276">
        <f t="shared" si="87"/>
        <v>1124</v>
      </c>
      <c r="P245" s="58">
        <v>1177</v>
      </c>
      <c r="Q245" s="59">
        <v>1712</v>
      </c>
      <c r="R245" s="30">
        <f t="shared" si="96"/>
        <v>1.6</v>
      </c>
      <c r="S245" s="232">
        <f t="shared" si="97"/>
        <v>1712</v>
      </c>
      <c r="T245" s="232">
        <f t="shared" si="98"/>
        <v>1926</v>
      </c>
      <c r="U245" s="232">
        <f t="shared" si="99"/>
        <v>2140</v>
      </c>
      <c r="V245" s="237">
        <f t="shared" si="77"/>
        <v>1.6</v>
      </c>
      <c r="W245" s="46">
        <f t="shared" si="78"/>
        <v>1712</v>
      </c>
      <c r="X245" s="46">
        <f t="shared" si="91"/>
        <v>1819</v>
      </c>
      <c r="Y245" s="46">
        <f t="shared" si="79"/>
        <v>2140</v>
      </c>
      <c r="Z245" s="33"/>
      <c r="AA245" s="31">
        <f t="shared" si="100"/>
        <v>1.1000000000000001</v>
      </c>
      <c r="AB245" s="35">
        <f t="shared" si="93"/>
        <v>0</v>
      </c>
      <c r="AC245" s="35">
        <f t="shared" si="94"/>
        <v>0</v>
      </c>
      <c r="AD245" s="35">
        <f t="shared" si="95"/>
        <v>0</v>
      </c>
    </row>
    <row r="246" spans="1:30" ht="74.25" customHeight="1">
      <c r="A246" s="250" t="s">
        <v>693</v>
      </c>
      <c r="B246" s="19"/>
      <c r="C246" s="183">
        <v>6946</v>
      </c>
      <c r="D246" s="207" t="s">
        <v>101</v>
      </c>
      <c r="E246" s="107"/>
      <c r="F246" s="108" t="s">
        <v>429</v>
      </c>
      <c r="G246" s="217" t="s">
        <v>404</v>
      </c>
      <c r="H246" s="62"/>
      <c r="I246" s="62">
        <v>0.5</v>
      </c>
      <c r="J246" s="220" t="s">
        <v>125</v>
      </c>
      <c r="K246" s="34"/>
      <c r="L246" s="285"/>
      <c r="M246" s="278" t="s">
        <v>712</v>
      </c>
      <c r="N246" s="57">
        <v>1234</v>
      </c>
      <c r="O246" s="276">
        <f t="shared" si="87"/>
        <v>1296</v>
      </c>
      <c r="P246" s="58">
        <v>1358</v>
      </c>
      <c r="Q246" s="59">
        <v>2222</v>
      </c>
      <c r="R246" s="30">
        <f t="shared" si="96"/>
        <v>1.8006482982171799</v>
      </c>
      <c r="S246" s="232">
        <f t="shared" si="97"/>
        <v>1974.4</v>
      </c>
      <c r="T246" s="232">
        <f t="shared" si="98"/>
        <v>2221.2000000000003</v>
      </c>
      <c r="U246" s="232">
        <f t="shared" si="99"/>
        <v>2468</v>
      </c>
      <c r="V246" s="237">
        <f t="shared" si="77"/>
        <v>1.8006482982171799</v>
      </c>
      <c r="W246" s="46">
        <f t="shared" si="78"/>
        <v>1975</v>
      </c>
      <c r="X246" s="46">
        <f t="shared" si="91"/>
        <v>2098</v>
      </c>
      <c r="Y246" s="46">
        <f t="shared" si="79"/>
        <v>2468</v>
      </c>
      <c r="Z246" s="33"/>
      <c r="AA246" s="31">
        <f t="shared" si="100"/>
        <v>1.100486223662885</v>
      </c>
      <c r="AB246" s="35">
        <f t="shared" si="93"/>
        <v>0</v>
      </c>
      <c r="AC246" s="35">
        <f t="shared" si="94"/>
        <v>0</v>
      </c>
      <c r="AD246" s="35">
        <f t="shared" si="95"/>
        <v>0</v>
      </c>
    </row>
    <row r="247" spans="1:30" ht="57.75" customHeight="1">
      <c r="A247" s="250" t="s">
        <v>721</v>
      </c>
      <c r="B247" s="19"/>
      <c r="C247" s="183">
        <v>6806</v>
      </c>
      <c r="D247" s="207" t="s">
        <v>309</v>
      </c>
      <c r="E247" s="104"/>
      <c r="F247" s="105" t="s">
        <v>310</v>
      </c>
      <c r="G247" s="220" t="s">
        <v>403</v>
      </c>
      <c r="H247" s="62"/>
      <c r="I247" s="62">
        <v>0.37</v>
      </c>
      <c r="J247" s="220" t="s">
        <v>302</v>
      </c>
      <c r="K247" s="34"/>
      <c r="L247" s="285"/>
      <c r="M247" s="34"/>
      <c r="N247" s="57">
        <v>690</v>
      </c>
      <c r="O247" s="276">
        <f t="shared" si="87"/>
        <v>725</v>
      </c>
      <c r="P247" s="58">
        <v>759</v>
      </c>
      <c r="Q247" s="59">
        <v>1242</v>
      </c>
      <c r="R247" s="30">
        <f t="shared" si="96"/>
        <v>1.8</v>
      </c>
      <c r="S247" s="232">
        <f t="shared" si="97"/>
        <v>1104</v>
      </c>
      <c r="T247" s="232">
        <f t="shared" si="98"/>
        <v>1242</v>
      </c>
      <c r="U247" s="232">
        <f t="shared" si="99"/>
        <v>1380</v>
      </c>
      <c r="V247" s="237">
        <f>Q247/N247</f>
        <v>1.8</v>
      </c>
      <c r="W247" s="46">
        <f>CEILING(N247*1.6,1)</f>
        <v>1104</v>
      </c>
      <c r="X247" s="46">
        <f t="shared" si="91"/>
        <v>1173</v>
      </c>
      <c r="Y247" s="46">
        <f>CEILING(N247*2,1)</f>
        <v>1380</v>
      </c>
      <c r="Z247" s="33"/>
      <c r="AA247" s="31">
        <f t="shared" si="100"/>
        <v>1.1000000000000001</v>
      </c>
      <c r="AB247" s="35">
        <f t="shared" si="93"/>
        <v>0</v>
      </c>
      <c r="AC247" s="35">
        <f t="shared" si="94"/>
        <v>0</v>
      </c>
      <c r="AD247" s="35">
        <f t="shared" si="95"/>
        <v>0</v>
      </c>
    </row>
    <row r="248" spans="1:30" ht="45.75" customHeight="1">
      <c r="A248" s="221"/>
      <c r="B248" s="19"/>
      <c r="C248" s="185">
        <v>6756</v>
      </c>
      <c r="D248" s="207" t="s">
        <v>102</v>
      </c>
      <c r="E248" s="104"/>
      <c r="F248" s="105" t="s">
        <v>275</v>
      </c>
      <c r="G248" s="220" t="s">
        <v>401</v>
      </c>
      <c r="H248" s="62"/>
      <c r="I248" s="62" t="s">
        <v>393</v>
      </c>
      <c r="J248" s="220" t="s">
        <v>65</v>
      </c>
      <c r="K248" s="34"/>
      <c r="L248" s="285"/>
      <c r="M248" s="34"/>
      <c r="N248" s="57">
        <v>410</v>
      </c>
      <c r="O248" s="276">
        <f t="shared" si="87"/>
        <v>431</v>
      </c>
      <c r="P248" s="58">
        <v>451</v>
      </c>
      <c r="Q248" s="59">
        <v>656</v>
      </c>
      <c r="R248" s="30">
        <f t="shared" si="96"/>
        <v>1.6</v>
      </c>
      <c r="S248" s="232">
        <f t="shared" si="97"/>
        <v>656</v>
      </c>
      <c r="T248" s="232">
        <f t="shared" si="98"/>
        <v>738</v>
      </c>
      <c r="U248" s="232">
        <f t="shared" si="99"/>
        <v>820</v>
      </c>
      <c r="V248" s="237">
        <f t="shared" si="77"/>
        <v>1.6</v>
      </c>
      <c r="W248" s="46">
        <f t="shared" si="78"/>
        <v>656</v>
      </c>
      <c r="X248" s="46">
        <f t="shared" si="91"/>
        <v>697</v>
      </c>
      <c r="Y248" s="46">
        <f t="shared" si="79"/>
        <v>820</v>
      </c>
      <c r="Z248" s="33"/>
      <c r="AA248" s="31">
        <f t="shared" si="100"/>
        <v>1.1000000000000001</v>
      </c>
      <c r="AB248" s="35">
        <f t="shared" si="93"/>
        <v>0</v>
      </c>
      <c r="AC248" s="35">
        <f t="shared" si="94"/>
        <v>0</v>
      </c>
      <c r="AD248" s="35">
        <f t="shared" si="95"/>
        <v>0</v>
      </c>
    </row>
    <row r="249" spans="1:30" ht="41.25" customHeight="1">
      <c r="A249" s="224"/>
      <c r="B249" s="19"/>
      <c r="C249" s="185">
        <v>8993</v>
      </c>
      <c r="D249" s="208" t="s">
        <v>133</v>
      </c>
      <c r="E249" s="104"/>
      <c r="F249" s="104"/>
      <c r="G249" s="220" t="s">
        <v>400</v>
      </c>
      <c r="H249" s="62"/>
      <c r="I249" s="62"/>
      <c r="J249" s="220" t="s">
        <v>65</v>
      </c>
      <c r="K249" s="34"/>
      <c r="L249" s="285"/>
      <c r="M249" s="34"/>
      <c r="N249" s="57"/>
      <c r="O249" s="276">
        <f t="shared" si="87"/>
        <v>0</v>
      </c>
      <c r="P249" s="58"/>
      <c r="Q249" s="59"/>
      <c r="R249" s="30" t="e">
        <f t="shared" si="96"/>
        <v>#DIV/0!</v>
      </c>
      <c r="S249" s="232">
        <f t="shared" si="97"/>
        <v>0</v>
      </c>
      <c r="T249" s="232">
        <f t="shared" si="98"/>
        <v>0</v>
      </c>
      <c r="U249" s="232">
        <f t="shared" si="99"/>
        <v>0</v>
      </c>
      <c r="V249" s="237" t="e">
        <f t="shared" si="77"/>
        <v>#DIV/0!</v>
      </c>
      <c r="W249" s="46">
        <f t="shared" si="78"/>
        <v>0</v>
      </c>
      <c r="X249" s="46">
        <f t="shared" si="91"/>
        <v>0</v>
      </c>
      <c r="Y249" s="46">
        <f t="shared" si="79"/>
        <v>0</v>
      </c>
      <c r="Z249" s="33"/>
      <c r="AA249" s="31" t="e">
        <f t="shared" si="100"/>
        <v>#DIV/0!</v>
      </c>
      <c r="AB249" s="35">
        <f t="shared" si="93"/>
        <v>0</v>
      </c>
      <c r="AC249" s="35">
        <f t="shared" si="94"/>
        <v>0</v>
      </c>
      <c r="AD249" s="35">
        <f t="shared" si="95"/>
        <v>0</v>
      </c>
    </row>
    <row r="250" spans="1:30" ht="62.25" customHeight="1">
      <c r="A250" s="222"/>
      <c r="B250" s="19"/>
      <c r="C250" s="183">
        <v>1666</v>
      </c>
      <c r="D250" s="207" t="s">
        <v>661</v>
      </c>
      <c r="E250" s="104"/>
      <c r="F250" s="105" t="s">
        <v>662</v>
      </c>
      <c r="G250" s="220" t="s">
        <v>663</v>
      </c>
      <c r="H250" s="62"/>
      <c r="I250" s="62">
        <v>0.86499999999999999</v>
      </c>
      <c r="J250" s="220" t="s">
        <v>614</v>
      </c>
      <c r="K250" s="34"/>
      <c r="L250" s="285"/>
      <c r="M250" s="34"/>
      <c r="N250" s="57">
        <v>960</v>
      </c>
      <c r="O250" s="276">
        <f>CEILING(N250*1.05,1)</f>
        <v>1008</v>
      </c>
      <c r="P250" s="58">
        <v>1056</v>
      </c>
      <c r="Q250" s="59">
        <v>1536</v>
      </c>
      <c r="R250" s="30">
        <f t="shared" si="96"/>
        <v>1.6</v>
      </c>
      <c r="S250" s="232">
        <f t="shared" si="97"/>
        <v>1536</v>
      </c>
      <c r="T250" s="232">
        <f t="shared" si="98"/>
        <v>1728</v>
      </c>
      <c r="U250" s="232">
        <f t="shared" si="99"/>
        <v>1920</v>
      </c>
      <c r="V250" s="237">
        <f>Q250/N250</f>
        <v>1.6</v>
      </c>
      <c r="W250" s="46">
        <f>CEILING(N250*1.6,1)</f>
        <v>1536</v>
      </c>
      <c r="X250" s="46">
        <f t="shared" si="91"/>
        <v>1632</v>
      </c>
      <c r="Y250" s="46">
        <f>CEILING(N250*2,1)</f>
        <v>1920</v>
      </c>
      <c r="Z250" s="33"/>
      <c r="AA250" s="31">
        <f t="shared" si="100"/>
        <v>1.1000000000000001</v>
      </c>
      <c r="AB250" s="35">
        <f>N250*L250</f>
        <v>0</v>
      </c>
      <c r="AC250" s="35">
        <f>L250*P250</f>
        <v>0</v>
      </c>
      <c r="AD250" s="35">
        <f>Q250*L250</f>
        <v>0</v>
      </c>
    </row>
    <row r="251" spans="1:30" ht="62.25" customHeight="1">
      <c r="A251" s="250" t="s">
        <v>823</v>
      </c>
      <c r="B251" s="19"/>
      <c r="C251" s="185">
        <v>1680</v>
      </c>
      <c r="D251" s="207" t="s">
        <v>822</v>
      </c>
      <c r="E251" s="104"/>
      <c r="F251" s="105" t="s">
        <v>837</v>
      </c>
      <c r="G251" s="220" t="s">
        <v>820</v>
      </c>
      <c r="H251" s="62"/>
      <c r="I251" s="62">
        <v>0.9</v>
      </c>
      <c r="J251" s="220" t="s">
        <v>821</v>
      </c>
      <c r="K251" s="34"/>
      <c r="L251" s="285"/>
      <c r="M251" s="34"/>
      <c r="N251" s="57">
        <v>1195</v>
      </c>
      <c r="O251" s="276">
        <f t="shared" si="87"/>
        <v>1255</v>
      </c>
      <c r="P251" s="58">
        <v>1315</v>
      </c>
      <c r="Q251" s="59">
        <v>1720</v>
      </c>
      <c r="R251" s="30">
        <f t="shared" si="96"/>
        <v>1.4393305439330544</v>
      </c>
      <c r="S251" s="232">
        <f t="shared" si="97"/>
        <v>1912</v>
      </c>
      <c r="T251" s="232">
        <f t="shared" si="98"/>
        <v>2151</v>
      </c>
      <c r="U251" s="232">
        <f t="shared" si="99"/>
        <v>2390</v>
      </c>
      <c r="V251" s="237">
        <f>Q251/N251</f>
        <v>1.4393305439330544</v>
      </c>
      <c r="W251" s="46">
        <f>CEILING(N251*1.6,1)</f>
        <v>1912</v>
      </c>
      <c r="X251" s="46">
        <f t="shared" si="91"/>
        <v>2032</v>
      </c>
      <c r="Y251" s="46">
        <f>CEILING(N251*2,1)</f>
        <v>2390</v>
      </c>
      <c r="Z251" s="33"/>
      <c r="AA251" s="31">
        <f t="shared" si="100"/>
        <v>1.100418410041841</v>
      </c>
      <c r="AB251" s="35">
        <f t="shared" si="93"/>
        <v>0</v>
      </c>
      <c r="AC251" s="35">
        <f t="shared" si="94"/>
        <v>0</v>
      </c>
      <c r="AD251" s="35">
        <f t="shared" si="95"/>
        <v>0</v>
      </c>
    </row>
    <row r="252" spans="1:30" ht="62.25" customHeight="1">
      <c r="A252" s="250" t="s">
        <v>810</v>
      </c>
      <c r="B252" s="19"/>
      <c r="C252" s="183">
        <v>6757</v>
      </c>
      <c r="D252" s="207" t="s">
        <v>157</v>
      </c>
      <c r="E252" s="104"/>
      <c r="F252" s="105" t="s">
        <v>275</v>
      </c>
      <c r="G252" s="220" t="s">
        <v>809</v>
      </c>
      <c r="H252" s="62"/>
      <c r="I252" s="62" t="s">
        <v>394</v>
      </c>
      <c r="J252" s="220" t="s">
        <v>23</v>
      </c>
      <c r="K252" s="34"/>
      <c r="L252" s="285"/>
      <c r="M252" s="34"/>
      <c r="N252" s="57">
        <v>520</v>
      </c>
      <c r="O252" s="276">
        <f t="shared" si="87"/>
        <v>546</v>
      </c>
      <c r="P252" s="58">
        <v>572</v>
      </c>
      <c r="Q252" s="59">
        <v>832</v>
      </c>
      <c r="R252" s="30">
        <f t="shared" si="96"/>
        <v>1.6</v>
      </c>
      <c r="S252" s="232">
        <f t="shared" si="97"/>
        <v>832</v>
      </c>
      <c r="T252" s="232">
        <f t="shared" si="98"/>
        <v>936</v>
      </c>
      <c r="U252" s="232">
        <f t="shared" si="99"/>
        <v>1040</v>
      </c>
      <c r="V252" s="237">
        <f t="shared" si="77"/>
        <v>1.6</v>
      </c>
      <c r="W252" s="46">
        <f t="shared" si="78"/>
        <v>832</v>
      </c>
      <c r="X252" s="46">
        <f t="shared" si="91"/>
        <v>884</v>
      </c>
      <c r="Y252" s="46">
        <f t="shared" si="79"/>
        <v>1040</v>
      </c>
      <c r="Z252" s="33"/>
      <c r="AA252" s="31">
        <f t="shared" si="100"/>
        <v>1.1000000000000001</v>
      </c>
      <c r="AB252" s="35">
        <f t="shared" si="93"/>
        <v>0</v>
      </c>
      <c r="AC252" s="35">
        <f t="shared" si="94"/>
        <v>0</v>
      </c>
      <c r="AD252" s="35">
        <f t="shared" si="95"/>
        <v>0</v>
      </c>
    </row>
    <row r="253" spans="1:30" ht="68.25" customHeight="1">
      <c r="A253" s="250" t="s">
        <v>810</v>
      </c>
      <c r="B253" s="19"/>
      <c r="C253" s="183">
        <v>7642</v>
      </c>
      <c r="D253" s="207" t="s">
        <v>158</v>
      </c>
      <c r="E253" s="104"/>
      <c r="F253" s="105" t="s">
        <v>275</v>
      </c>
      <c r="G253" s="220" t="s">
        <v>398</v>
      </c>
      <c r="H253" s="62"/>
      <c r="I253" s="62">
        <v>0.32</v>
      </c>
      <c r="J253" s="220" t="s">
        <v>23</v>
      </c>
      <c r="K253" s="34"/>
      <c r="L253" s="285"/>
      <c r="M253" s="34"/>
      <c r="N253" s="57">
        <v>570</v>
      </c>
      <c r="O253" s="276">
        <f t="shared" si="87"/>
        <v>599</v>
      </c>
      <c r="P253" s="58">
        <v>627</v>
      </c>
      <c r="Q253" s="59">
        <v>912</v>
      </c>
      <c r="R253" s="30">
        <f t="shared" si="96"/>
        <v>1.6</v>
      </c>
      <c r="S253" s="232">
        <f t="shared" si="97"/>
        <v>912</v>
      </c>
      <c r="T253" s="232">
        <f t="shared" si="98"/>
        <v>1026</v>
      </c>
      <c r="U253" s="232">
        <f t="shared" si="99"/>
        <v>1140</v>
      </c>
      <c r="V253" s="237">
        <f t="shared" si="77"/>
        <v>1.6</v>
      </c>
      <c r="W253" s="46">
        <f t="shared" si="78"/>
        <v>912</v>
      </c>
      <c r="X253" s="46">
        <f t="shared" si="91"/>
        <v>969</v>
      </c>
      <c r="Y253" s="46">
        <f t="shared" si="79"/>
        <v>1140</v>
      </c>
      <c r="Z253" s="33"/>
      <c r="AA253" s="31">
        <f t="shared" si="100"/>
        <v>1.1000000000000001</v>
      </c>
      <c r="AB253" s="35">
        <f t="shared" si="93"/>
        <v>0</v>
      </c>
      <c r="AC253" s="35">
        <f t="shared" si="94"/>
        <v>0</v>
      </c>
      <c r="AD253" s="35">
        <f t="shared" si="95"/>
        <v>0</v>
      </c>
    </row>
    <row r="254" spans="1:30" ht="31.5" customHeight="1">
      <c r="A254" s="250" t="s">
        <v>810</v>
      </c>
      <c r="B254" s="19"/>
      <c r="C254" s="183">
        <v>8185</v>
      </c>
      <c r="D254" s="208" t="s">
        <v>159</v>
      </c>
      <c r="E254" s="104"/>
      <c r="F254" s="104"/>
      <c r="G254" s="220" t="s">
        <v>402</v>
      </c>
      <c r="H254" s="62"/>
      <c r="I254" s="62"/>
      <c r="J254" s="220" t="s">
        <v>23</v>
      </c>
      <c r="K254" s="34"/>
      <c r="L254" s="285"/>
      <c r="M254" s="34"/>
      <c r="N254" s="57">
        <v>660</v>
      </c>
      <c r="O254" s="276">
        <f t="shared" si="87"/>
        <v>693</v>
      </c>
      <c r="P254" s="57">
        <v>726</v>
      </c>
      <c r="Q254" s="59">
        <v>1056</v>
      </c>
      <c r="R254" s="30">
        <f t="shared" si="96"/>
        <v>1.6</v>
      </c>
      <c r="S254" s="232">
        <f t="shared" si="97"/>
        <v>1056</v>
      </c>
      <c r="T254" s="232">
        <f t="shared" si="98"/>
        <v>1188</v>
      </c>
      <c r="U254" s="232">
        <f t="shared" si="99"/>
        <v>1320</v>
      </c>
      <c r="V254" s="237">
        <f t="shared" si="77"/>
        <v>1.6</v>
      </c>
      <c r="W254" s="46">
        <f t="shared" si="78"/>
        <v>1056</v>
      </c>
      <c r="X254" s="46">
        <f t="shared" si="91"/>
        <v>1122</v>
      </c>
      <c r="Y254" s="46">
        <f t="shared" si="79"/>
        <v>1320</v>
      </c>
      <c r="Z254" s="33"/>
      <c r="AA254" s="31">
        <f t="shared" si="100"/>
        <v>1.1000000000000001</v>
      </c>
      <c r="AB254" s="35">
        <f t="shared" si="93"/>
        <v>0</v>
      </c>
      <c r="AC254" s="35">
        <f t="shared" si="94"/>
        <v>0</v>
      </c>
      <c r="AD254" s="35">
        <f t="shared" si="95"/>
        <v>0</v>
      </c>
    </row>
    <row r="255" spans="1:30" ht="35.25" customHeight="1">
      <c r="A255" s="250" t="s">
        <v>810</v>
      </c>
      <c r="B255" s="19"/>
      <c r="C255" s="185">
        <v>9042</v>
      </c>
      <c r="D255" s="208" t="s">
        <v>160</v>
      </c>
      <c r="E255" s="104"/>
      <c r="F255" s="104"/>
      <c r="G255" s="220" t="s">
        <v>400</v>
      </c>
      <c r="H255" s="62"/>
      <c r="I255" s="62"/>
      <c r="J255" s="220" t="s">
        <v>23</v>
      </c>
      <c r="K255" s="34"/>
      <c r="L255" s="285"/>
      <c r="M255" s="34"/>
      <c r="N255" s="57">
        <v>690</v>
      </c>
      <c r="O255" s="276">
        <f t="shared" si="87"/>
        <v>725</v>
      </c>
      <c r="P255" s="58">
        <v>759</v>
      </c>
      <c r="Q255" s="59">
        <v>1104</v>
      </c>
      <c r="R255" s="30">
        <f t="shared" si="96"/>
        <v>1.6</v>
      </c>
      <c r="S255" s="232">
        <f t="shared" si="97"/>
        <v>1104</v>
      </c>
      <c r="T255" s="232">
        <f t="shared" si="98"/>
        <v>1242</v>
      </c>
      <c r="U255" s="232">
        <f t="shared" si="99"/>
        <v>1380</v>
      </c>
      <c r="V255" s="237">
        <f t="shared" si="77"/>
        <v>1.6</v>
      </c>
      <c r="W255" s="46">
        <f t="shared" si="78"/>
        <v>1104</v>
      </c>
      <c r="X255" s="46">
        <f t="shared" si="91"/>
        <v>1173</v>
      </c>
      <c r="Y255" s="46">
        <f t="shared" si="79"/>
        <v>1380</v>
      </c>
      <c r="Z255" s="33"/>
      <c r="AA255" s="31">
        <f t="shared" si="100"/>
        <v>1.1000000000000001</v>
      </c>
      <c r="AB255" s="35">
        <f t="shared" si="93"/>
        <v>0</v>
      </c>
      <c r="AC255" s="35">
        <f t="shared" si="94"/>
        <v>0</v>
      </c>
      <c r="AD255" s="35">
        <f t="shared" si="95"/>
        <v>0</v>
      </c>
    </row>
    <row r="256" spans="1:30" ht="35.25" customHeight="1">
      <c r="A256" s="250" t="s">
        <v>810</v>
      </c>
      <c r="B256" s="19"/>
      <c r="C256" s="185">
        <v>10181</v>
      </c>
      <c r="D256" s="208" t="s">
        <v>165</v>
      </c>
      <c r="E256" s="104"/>
      <c r="F256" s="104"/>
      <c r="G256" s="220" t="s">
        <v>399</v>
      </c>
      <c r="H256" s="62"/>
      <c r="I256" s="62"/>
      <c r="J256" s="220" t="s">
        <v>23</v>
      </c>
      <c r="K256" s="34"/>
      <c r="L256" s="285"/>
      <c r="M256" s="34"/>
      <c r="N256" s="57">
        <v>760</v>
      </c>
      <c r="O256" s="276">
        <f t="shared" si="87"/>
        <v>798</v>
      </c>
      <c r="P256" s="57">
        <v>836</v>
      </c>
      <c r="Q256" s="59">
        <v>1216</v>
      </c>
      <c r="R256" s="30">
        <f t="shared" si="96"/>
        <v>1.6</v>
      </c>
      <c r="S256" s="232">
        <f t="shared" si="97"/>
        <v>1216</v>
      </c>
      <c r="T256" s="232">
        <f t="shared" si="98"/>
        <v>1368</v>
      </c>
      <c r="U256" s="232">
        <f t="shared" si="99"/>
        <v>1520</v>
      </c>
      <c r="V256" s="237">
        <f>Q256/N256</f>
        <v>1.6</v>
      </c>
      <c r="W256" s="46">
        <f>CEILING(N256*1.6,1)</f>
        <v>1216</v>
      </c>
      <c r="X256" s="46">
        <f t="shared" si="91"/>
        <v>1292</v>
      </c>
      <c r="Y256" s="46">
        <f>CEILING(N256*2,1)</f>
        <v>1520</v>
      </c>
      <c r="Z256" s="33"/>
      <c r="AA256" s="31">
        <f t="shared" si="100"/>
        <v>1.1000000000000001</v>
      </c>
      <c r="AB256" s="35">
        <f t="shared" si="93"/>
        <v>0</v>
      </c>
      <c r="AC256" s="35">
        <f t="shared" si="94"/>
        <v>0</v>
      </c>
      <c r="AD256" s="35">
        <f t="shared" si="95"/>
        <v>0</v>
      </c>
    </row>
    <row r="257" spans="1:103" ht="70.5" customHeight="1">
      <c r="A257" s="250" t="s">
        <v>811</v>
      </c>
      <c r="B257" s="19"/>
      <c r="C257" s="198">
        <v>1749</v>
      </c>
      <c r="D257" s="209" t="s">
        <v>161</v>
      </c>
      <c r="E257" s="104"/>
      <c r="F257" s="109" t="s">
        <v>275</v>
      </c>
      <c r="G257" s="220" t="s">
        <v>401</v>
      </c>
      <c r="H257" s="62"/>
      <c r="I257" s="62"/>
      <c r="J257" s="220" t="s">
        <v>24</v>
      </c>
      <c r="K257" s="34"/>
      <c r="L257" s="285"/>
      <c r="M257" s="34"/>
      <c r="N257" s="57">
        <v>770</v>
      </c>
      <c r="O257" s="276">
        <f t="shared" si="87"/>
        <v>809</v>
      </c>
      <c r="P257" s="58">
        <v>847</v>
      </c>
      <c r="Q257" s="59">
        <v>1232</v>
      </c>
      <c r="R257" s="30">
        <f t="shared" si="96"/>
        <v>1.6</v>
      </c>
      <c r="S257" s="232">
        <f t="shared" si="97"/>
        <v>1232</v>
      </c>
      <c r="T257" s="232">
        <f t="shared" si="98"/>
        <v>1386</v>
      </c>
      <c r="U257" s="232">
        <f t="shared" si="99"/>
        <v>1540</v>
      </c>
      <c r="V257" s="237">
        <f t="shared" si="77"/>
        <v>1.6</v>
      </c>
      <c r="W257" s="46">
        <f t="shared" si="78"/>
        <v>1232</v>
      </c>
      <c r="X257" s="46">
        <f t="shared" si="91"/>
        <v>1309</v>
      </c>
      <c r="Y257" s="46">
        <f t="shared" si="79"/>
        <v>1540</v>
      </c>
      <c r="Z257" s="33"/>
      <c r="AA257" s="31">
        <f t="shared" si="100"/>
        <v>1.1000000000000001</v>
      </c>
      <c r="AB257" s="35">
        <f t="shared" si="93"/>
        <v>0</v>
      </c>
      <c r="AC257" s="35">
        <f t="shared" si="94"/>
        <v>0</v>
      </c>
      <c r="AD257" s="35">
        <f t="shared" si="95"/>
        <v>0</v>
      </c>
    </row>
    <row r="258" spans="1:103" ht="75.75" customHeight="1">
      <c r="A258" s="250" t="s">
        <v>811</v>
      </c>
      <c r="B258" s="156"/>
      <c r="C258" s="183">
        <v>7641</v>
      </c>
      <c r="D258" s="168" t="s">
        <v>162</v>
      </c>
      <c r="E258" s="104"/>
      <c r="F258" s="109" t="s">
        <v>275</v>
      </c>
      <c r="G258" s="220" t="s">
        <v>398</v>
      </c>
      <c r="H258" s="62"/>
      <c r="I258" s="62"/>
      <c r="J258" s="220" t="s">
        <v>24</v>
      </c>
      <c r="K258" s="34"/>
      <c r="L258" s="285"/>
      <c r="M258" s="34"/>
      <c r="N258" s="57">
        <v>840</v>
      </c>
      <c r="O258" s="276">
        <f t="shared" si="87"/>
        <v>882</v>
      </c>
      <c r="P258" s="58">
        <v>924</v>
      </c>
      <c r="Q258" s="59">
        <v>1344</v>
      </c>
      <c r="R258" s="30">
        <f t="shared" si="96"/>
        <v>1.6</v>
      </c>
      <c r="S258" s="232">
        <f t="shared" si="97"/>
        <v>1344</v>
      </c>
      <c r="T258" s="232">
        <f t="shared" si="98"/>
        <v>1512</v>
      </c>
      <c r="U258" s="232">
        <f t="shared" si="99"/>
        <v>1680</v>
      </c>
      <c r="V258" s="237">
        <f t="shared" ref="V258:V275" si="101">Q258/N258</f>
        <v>1.6</v>
      </c>
      <c r="W258" s="46">
        <f t="shared" ref="W258:W275" si="102">CEILING(N258*1.6,1)</f>
        <v>1344</v>
      </c>
      <c r="X258" s="46">
        <f t="shared" si="91"/>
        <v>1428</v>
      </c>
      <c r="Y258" s="46">
        <f t="shared" ref="Y258:Y275" si="103">CEILING(N258*2,1)</f>
        <v>1680</v>
      </c>
      <c r="Z258" s="33"/>
      <c r="AA258" s="31">
        <f t="shared" si="100"/>
        <v>1.1000000000000001</v>
      </c>
      <c r="AB258" s="35">
        <f t="shared" si="93"/>
        <v>0</v>
      </c>
      <c r="AC258" s="35">
        <f t="shared" si="94"/>
        <v>0</v>
      </c>
      <c r="AD258" s="35">
        <f t="shared" si="95"/>
        <v>0</v>
      </c>
    </row>
    <row r="259" spans="1:103" ht="65.25" customHeight="1">
      <c r="A259" s="250" t="s">
        <v>811</v>
      </c>
      <c r="B259" s="19"/>
      <c r="C259" s="183">
        <v>6990</v>
      </c>
      <c r="D259" s="168" t="s">
        <v>163</v>
      </c>
      <c r="E259" s="104"/>
      <c r="F259" s="109" t="s">
        <v>275</v>
      </c>
      <c r="G259" s="220" t="s">
        <v>400</v>
      </c>
      <c r="H259" s="62"/>
      <c r="I259" s="62"/>
      <c r="J259" s="220" t="s">
        <v>24</v>
      </c>
      <c r="K259" s="34"/>
      <c r="L259" s="285"/>
      <c r="M259" s="34"/>
      <c r="N259" s="57">
        <v>990</v>
      </c>
      <c r="O259" s="276">
        <f t="shared" si="87"/>
        <v>1040</v>
      </c>
      <c r="P259" s="58">
        <v>1089</v>
      </c>
      <c r="Q259" s="59">
        <v>1584</v>
      </c>
      <c r="R259" s="30">
        <f t="shared" si="96"/>
        <v>1.6</v>
      </c>
      <c r="S259" s="232">
        <f t="shared" si="97"/>
        <v>1584</v>
      </c>
      <c r="T259" s="232">
        <f t="shared" si="98"/>
        <v>1782</v>
      </c>
      <c r="U259" s="232">
        <f t="shared" si="99"/>
        <v>1980</v>
      </c>
      <c r="V259" s="237">
        <f t="shared" si="101"/>
        <v>1.6</v>
      </c>
      <c r="W259" s="46">
        <f t="shared" si="102"/>
        <v>1584</v>
      </c>
      <c r="X259" s="46">
        <f t="shared" ref="X259:X291" si="104">CEILING(N259*1.7,1)</f>
        <v>1683</v>
      </c>
      <c r="Y259" s="46">
        <f t="shared" si="103"/>
        <v>1980</v>
      </c>
      <c r="Z259" s="33"/>
      <c r="AA259" s="31">
        <f t="shared" si="100"/>
        <v>1.1000000000000001</v>
      </c>
      <c r="AB259" s="35">
        <f t="shared" si="93"/>
        <v>0</v>
      </c>
      <c r="AC259" s="35">
        <f t="shared" si="94"/>
        <v>0</v>
      </c>
      <c r="AD259" s="35">
        <f t="shared" si="95"/>
        <v>0</v>
      </c>
    </row>
    <row r="260" spans="1:103" ht="41.25" customHeight="1">
      <c r="A260" s="250" t="s">
        <v>811</v>
      </c>
      <c r="B260" s="19"/>
      <c r="C260" s="183">
        <v>9942</v>
      </c>
      <c r="D260" s="210" t="s">
        <v>164</v>
      </c>
      <c r="E260" s="104"/>
      <c r="F260" s="104"/>
      <c r="G260" s="220" t="s">
        <v>399</v>
      </c>
      <c r="H260" s="62"/>
      <c r="I260" s="62"/>
      <c r="J260" s="220" t="s">
        <v>24</v>
      </c>
      <c r="K260" s="34"/>
      <c r="L260" s="285"/>
      <c r="M260" s="34"/>
      <c r="N260" s="57">
        <v>1100</v>
      </c>
      <c r="O260" s="276">
        <f t="shared" si="87"/>
        <v>1155</v>
      </c>
      <c r="P260" s="58">
        <v>1210</v>
      </c>
      <c r="Q260" s="59">
        <v>1760</v>
      </c>
      <c r="R260" s="30">
        <f t="shared" si="96"/>
        <v>1.6</v>
      </c>
      <c r="S260" s="232">
        <f t="shared" si="97"/>
        <v>1760</v>
      </c>
      <c r="T260" s="232">
        <f t="shared" si="98"/>
        <v>1980</v>
      </c>
      <c r="U260" s="232">
        <f t="shared" si="99"/>
        <v>2200</v>
      </c>
      <c r="V260" s="237">
        <f t="shared" si="101"/>
        <v>1.6</v>
      </c>
      <c r="W260" s="46">
        <f t="shared" si="102"/>
        <v>1760</v>
      </c>
      <c r="X260" s="46">
        <f t="shared" si="104"/>
        <v>1870</v>
      </c>
      <c r="Y260" s="46">
        <f t="shared" si="103"/>
        <v>2200</v>
      </c>
      <c r="Z260" s="33"/>
      <c r="AA260" s="31">
        <f t="shared" si="100"/>
        <v>1.1000000000000001</v>
      </c>
      <c r="AB260" s="35">
        <f t="shared" ref="AB260:AB313" si="105">N260*L260</f>
        <v>0</v>
      </c>
      <c r="AC260" s="35">
        <f t="shared" ref="AC260:AC313" si="106">L260*P260</f>
        <v>0</v>
      </c>
      <c r="AD260" s="35">
        <f t="shared" ref="AD260:AD313" si="107">Q260*L260</f>
        <v>0</v>
      </c>
    </row>
    <row r="261" spans="1:103" s="2" customFormat="1" ht="86.25" customHeight="1">
      <c r="A261" s="222" t="s">
        <v>580</v>
      </c>
      <c r="B261" s="19"/>
      <c r="C261" s="199">
        <v>6956</v>
      </c>
      <c r="D261" s="203" t="s">
        <v>113</v>
      </c>
      <c r="E261" s="104"/>
      <c r="F261" s="105" t="s">
        <v>276</v>
      </c>
      <c r="G261" s="220" t="s">
        <v>398</v>
      </c>
      <c r="H261" s="62"/>
      <c r="I261" s="62">
        <v>0.432</v>
      </c>
      <c r="J261" s="220" t="s">
        <v>166</v>
      </c>
      <c r="K261" s="34"/>
      <c r="L261" s="285"/>
      <c r="M261" s="34"/>
      <c r="N261" s="57">
        <v>575</v>
      </c>
      <c r="O261" s="276">
        <f t="shared" si="87"/>
        <v>604</v>
      </c>
      <c r="P261" s="58">
        <v>621</v>
      </c>
      <c r="Q261" s="59">
        <v>782</v>
      </c>
      <c r="R261" s="30">
        <f t="shared" si="96"/>
        <v>1.36</v>
      </c>
      <c r="S261" s="232">
        <f t="shared" si="97"/>
        <v>920</v>
      </c>
      <c r="T261" s="232">
        <f t="shared" si="98"/>
        <v>1035</v>
      </c>
      <c r="U261" s="232">
        <f t="shared" si="99"/>
        <v>1150</v>
      </c>
      <c r="V261" s="237">
        <f t="shared" si="101"/>
        <v>1.36</v>
      </c>
      <c r="W261" s="46">
        <f t="shared" si="102"/>
        <v>920</v>
      </c>
      <c r="X261" s="46">
        <f t="shared" si="104"/>
        <v>978</v>
      </c>
      <c r="Y261" s="46">
        <f t="shared" si="103"/>
        <v>1150</v>
      </c>
      <c r="Z261" s="33"/>
      <c r="AA261" s="31">
        <f t="shared" si="100"/>
        <v>1.08</v>
      </c>
      <c r="AB261" s="35">
        <f t="shared" si="105"/>
        <v>0</v>
      </c>
      <c r="AC261" s="35">
        <f t="shared" si="106"/>
        <v>0</v>
      </c>
      <c r="AD261" s="35">
        <f t="shared" si="107"/>
        <v>0</v>
      </c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</row>
    <row r="262" spans="1:103" s="2" customFormat="1" ht="74.25" customHeight="1">
      <c r="A262" s="250" t="s">
        <v>719</v>
      </c>
      <c r="B262" s="158"/>
      <c r="C262" s="199">
        <v>6716</v>
      </c>
      <c r="D262" s="212" t="s">
        <v>70</v>
      </c>
      <c r="E262" s="104"/>
      <c r="F262" s="105" t="s">
        <v>277</v>
      </c>
      <c r="G262" s="220" t="s">
        <v>3</v>
      </c>
      <c r="H262" s="62"/>
      <c r="I262" s="62"/>
      <c r="J262" s="220" t="s">
        <v>71</v>
      </c>
      <c r="K262" s="34"/>
      <c r="L262" s="285"/>
      <c r="M262" s="34"/>
      <c r="N262" s="57">
        <v>60</v>
      </c>
      <c r="O262" s="276">
        <f t="shared" si="87"/>
        <v>63</v>
      </c>
      <c r="P262" s="58">
        <v>66</v>
      </c>
      <c r="Q262" s="59">
        <v>120</v>
      </c>
      <c r="R262" s="30">
        <f t="shared" si="96"/>
        <v>2</v>
      </c>
      <c r="S262" s="232">
        <f t="shared" si="97"/>
        <v>96</v>
      </c>
      <c r="T262" s="232">
        <f t="shared" si="98"/>
        <v>108</v>
      </c>
      <c r="U262" s="232">
        <f t="shared" si="99"/>
        <v>120</v>
      </c>
      <c r="V262" s="237">
        <f t="shared" si="101"/>
        <v>2</v>
      </c>
      <c r="W262" s="46">
        <f t="shared" si="102"/>
        <v>96</v>
      </c>
      <c r="X262" s="46">
        <f t="shared" si="104"/>
        <v>102</v>
      </c>
      <c r="Y262" s="46">
        <f t="shared" si="103"/>
        <v>120</v>
      </c>
      <c r="Z262" s="33"/>
      <c r="AA262" s="31">
        <f t="shared" si="100"/>
        <v>1.1000000000000001</v>
      </c>
      <c r="AB262" s="35">
        <f t="shared" si="105"/>
        <v>0</v>
      </c>
      <c r="AC262" s="35">
        <f t="shared" si="106"/>
        <v>0</v>
      </c>
      <c r="AD262" s="35">
        <f t="shared" si="107"/>
        <v>0</v>
      </c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</row>
    <row r="263" spans="1:103" s="2" customFormat="1" ht="67.5" customHeight="1">
      <c r="A263" s="225"/>
      <c r="B263" s="158"/>
      <c r="C263" s="200">
        <v>9670</v>
      </c>
      <c r="D263" s="212" t="s">
        <v>290</v>
      </c>
      <c r="E263" s="95"/>
      <c r="F263" s="51" t="s">
        <v>293</v>
      </c>
      <c r="G263" s="220" t="s">
        <v>291</v>
      </c>
      <c r="H263" s="62"/>
      <c r="I263" s="62"/>
      <c r="J263" s="220" t="s">
        <v>292</v>
      </c>
      <c r="K263" s="34"/>
      <c r="L263" s="285"/>
      <c r="M263" s="34"/>
      <c r="N263" s="57">
        <v>180</v>
      </c>
      <c r="O263" s="276">
        <f t="shared" si="87"/>
        <v>189</v>
      </c>
      <c r="P263" s="58">
        <v>198</v>
      </c>
      <c r="Q263" s="59">
        <v>360</v>
      </c>
      <c r="R263" s="30">
        <f t="shared" si="96"/>
        <v>2</v>
      </c>
      <c r="S263" s="232">
        <f t="shared" si="97"/>
        <v>288</v>
      </c>
      <c r="T263" s="232">
        <f t="shared" si="98"/>
        <v>324</v>
      </c>
      <c r="U263" s="232">
        <f t="shared" si="99"/>
        <v>360</v>
      </c>
      <c r="V263" s="237">
        <f t="shared" si="101"/>
        <v>2</v>
      </c>
      <c r="W263" s="46">
        <f t="shared" si="102"/>
        <v>288</v>
      </c>
      <c r="X263" s="46">
        <f t="shared" si="104"/>
        <v>306</v>
      </c>
      <c r="Y263" s="46">
        <f t="shared" si="103"/>
        <v>360</v>
      </c>
      <c r="Z263" s="33"/>
      <c r="AA263" s="31">
        <f t="shared" si="100"/>
        <v>1.1000000000000001</v>
      </c>
      <c r="AB263" s="35">
        <f t="shared" si="105"/>
        <v>0</v>
      </c>
      <c r="AC263" s="35">
        <f t="shared" si="106"/>
        <v>0</v>
      </c>
      <c r="AD263" s="35">
        <f t="shared" si="107"/>
        <v>0</v>
      </c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</row>
    <row r="264" spans="1:103" s="2" customFormat="1" ht="84.75" customHeight="1">
      <c r="A264" s="250" t="s">
        <v>687</v>
      </c>
      <c r="B264" s="158"/>
      <c r="C264" s="199">
        <v>6647</v>
      </c>
      <c r="D264" s="211" t="s">
        <v>679</v>
      </c>
      <c r="E264" s="95"/>
      <c r="F264" s="51" t="s">
        <v>681</v>
      </c>
      <c r="G264" s="220" t="s">
        <v>680</v>
      </c>
      <c r="H264" s="62"/>
      <c r="I264" s="62" t="s">
        <v>395</v>
      </c>
      <c r="J264" s="220" t="s">
        <v>23</v>
      </c>
      <c r="K264" s="34"/>
      <c r="L264" s="285"/>
      <c r="M264" s="34"/>
      <c r="N264" s="57">
        <v>120</v>
      </c>
      <c r="O264" s="276">
        <f t="shared" si="87"/>
        <v>126</v>
      </c>
      <c r="P264" s="58">
        <v>132</v>
      </c>
      <c r="Q264" s="59">
        <v>216</v>
      </c>
      <c r="R264" s="30">
        <f t="shared" si="96"/>
        <v>1.8</v>
      </c>
      <c r="S264" s="232">
        <f t="shared" si="97"/>
        <v>192</v>
      </c>
      <c r="T264" s="232">
        <f t="shared" si="98"/>
        <v>216</v>
      </c>
      <c r="U264" s="232">
        <f t="shared" si="99"/>
        <v>240</v>
      </c>
      <c r="V264" s="237">
        <f>Q264/N264</f>
        <v>1.8</v>
      </c>
      <c r="W264" s="46">
        <f>CEILING(N264*1.6,1)</f>
        <v>192</v>
      </c>
      <c r="X264" s="46">
        <f t="shared" si="104"/>
        <v>204</v>
      </c>
      <c r="Y264" s="46">
        <f>CEILING(N264*2,1)</f>
        <v>240</v>
      </c>
      <c r="Z264" s="33"/>
      <c r="AA264" s="31">
        <f t="shared" si="100"/>
        <v>1.1000000000000001</v>
      </c>
      <c r="AB264" s="35">
        <f t="shared" si="105"/>
        <v>0</v>
      </c>
      <c r="AC264" s="35">
        <f t="shared" si="106"/>
        <v>0</v>
      </c>
      <c r="AD264" s="35">
        <f t="shared" si="107"/>
        <v>0</v>
      </c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</row>
    <row r="265" spans="1:103" s="2" customFormat="1" ht="84.75" customHeight="1">
      <c r="A265" s="250" t="s">
        <v>824</v>
      </c>
      <c r="B265" s="158"/>
      <c r="C265" s="199">
        <v>404</v>
      </c>
      <c r="D265" s="211" t="s">
        <v>14</v>
      </c>
      <c r="E265" s="95"/>
      <c r="F265" s="51" t="s">
        <v>278</v>
      </c>
      <c r="G265" s="220" t="s">
        <v>598</v>
      </c>
      <c r="H265" s="62"/>
      <c r="I265" s="62" t="s">
        <v>395</v>
      </c>
      <c r="J265" s="220" t="s">
        <v>24</v>
      </c>
      <c r="K265" s="34"/>
      <c r="L265" s="285"/>
      <c r="M265" s="34"/>
      <c r="N265" s="57">
        <v>150</v>
      </c>
      <c r="O265" s="276">
        <f t="shared" si="87"/>
        <v>158</v>
      </c>
      <c r="P265" s="58">
        <v>165</v>
      </c>
      <c r="Q265" s="59">
        <v>270</v>
      </c>
      <c r="R265" s="30">
        <f t="shared" si="96"/>
        <v>1.8</v>
      </c>
      <c r="S265" s="232">
        <f t="shared" si="97"/>
        <v>240</v>
      </c>
      <c r="T265" s="232">
        <f t="shared" si="98"/>
        <v>270</v>
      </c>
      <c r="U265" s="232">
        <f t="shared" si="99"/>
        <v>300</v>
      </c>
      <c r="V265" s="237">
        <f t="shared" si="101"/>
        <v>1.8</v>
      </c>
      <c r="W265" s="46">
        <f t="shared" si="102"/>
        <v>240</v>
      </c>
      <c r="X265" s="46">
        <f t="shared" si="104"/>
        <v>255</v>
      </c>
      <c r="Y265" s="46">
        <f t="shared" si="103"/>
        <v>300</v>
      </c>
      <c r="Z265" s="33"/>
      <c r="AA265" s="31">
        <f t="shared" si="100"/>
        <v>1.1000000000000001</v>
      </c>
      <c r="AB265" s="35">
        <f t="shared" si="105"/>
        <v>0</v>
      </c>
      <c r="AC265" s="35">
        <f t="shared" si="106"/>
        <v>0</v>
      </c>
      <c r="AD265" s="35">
        <f t="shared" si="107"/>
        <v>0</v>
      </c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</row>
    <row r="266" spans="1:103" s="2" customFormat="1" ht="84.75" customHeight="1">
      <c r="A266" s="250" t="s">
        <v>674</v>
      </c>
      <c r="B266" s="158"/>
      <c r="C266" s="200">
        <v>7122</v>
      </c>
      <c r="D266" s="200" t="s">
        <v>595</v>
      </c>
      <c r="E266" s="95"/>
      <c r="F266" s="51" t="s">
        <v>596</v>
      </c>
      <c r="G266" s="220" t="s">
        <v>599</v>
      </c>
      <c r="H266" s="62"/>
      <c r="I266" s="62"/>
      <c r="J266" s="220" t="s">
        <v>24</v>
      </c>
      <c r="K266" s="34"/>
      <c r="L266" s="285"/>
      <c r="M266" s="34"/>
      <c r="N266" s="57">
        <v>110</v>
      </c>
      <c r="O266" s="276">
        <f t="shared" si="87"/>
        <v>116</v>
      </c>
      <c r="P266" s="58">
        <v>121</v>
      </c>
      <c r="Q266" s="59">
        <v>198</v>
      </c>
      <c r="R266" s="30">
        <f t="shared" si="96"/>
        <v>1.8</v>
      </c>
      <c r="S266" s="232">
        <f t="shared" si="97"/>
        <v>176</v>
      </c>
      <c r="T266" s="232">
        <f t="shared" si="98"/>
        <v>198</v>
      </c>
      <c r="U266" s="232">
        <f t="shared" si="99"/>
        <v>220</v>
      </c>
      <c r="V266" s="237">
        <f t="shared" si="101"/>
        <v>1.8</v>
      </c>
      <c r="W266" s="46">
        <f t="shared" si="102"/>
        <v>176</v>
      </c>
      <c r="X266" s="46">
        <f t="shared" si="104"/>
        <v>187</v>
      </c>
      <c r="Y266" s="46">
        <f t="shared" si="103"/>
        <v>220</v>
      </c>
      <c r="Z266" s="33"/>
      <c r="AA266" s="31">
        <f t="shared" si="100"/>
        <v>1.1000000000000001</v>
      </c>
      <c r="AB266" s="35">
        <f t="shared" si="105"/>
        <v>0</v>
      </c>
      <c r="AC266" s="35">
        <f t="shared" si="106"/>
        <v>0</v>
      </c>
      <c r="AD266" s="35">
        <f t="shared" si="107"/>
        <v>0</v>
      </c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</row>
    <row r="267" spans="1:103" s="2" customFormat="1" ht="72.75" customHeight="1">
      <c r="A267" s="250" t="s">
        <v>704</v>
      </c>
      <c r="B267" s="158"/>
      <c r="C267" s="199">
        <v>7124</v>
      </c>
      <c r="D267" s="199" t="s">
        <v>825</v>
      </c>
      <c r="E267" s="95"/>
      <c r="F267" s="110" t="s">
        <v>279</v>
      </c>
      <c r="G267" s="220" t="s">
        <v>826</v>
      </c>
      <c r="H267" s="62"/>
      <c r="I267" s="62"/>
      <c r="J267" s="220" t="s">
        <v>23</v>
      </c>
      <c r="K267" s="34"/>
      <c r="L267" s="285"/>
      <c r="M267" s="34"/>
      <c r="N267" s="57">
        <v>150</v>
      </c>
      <c r="O267" s="276">
        <f>CEILING(N267*1.05,1)</f>
        <v>158</v>
      </c>
      <c r="P267" s="58">
        <v>165</v>
      </c>
      <c r="Q267" s="59">
        <v>270</v>
      </c>
      <c r="R267" s="30">
        <f t="shared" si="96"/>
        <v>1.8</v>
      </c>
      <c r="S267" s="232">
        <f t="shared" si="97"/>
        <v>240</v>
      </c>
      <c r="T267" s="232">
        <f t="shared" si="98"/>
        <v>270</v>
      </c>
      <c r="U267" s="232">
        <f t="shared" si="99"/>
        <v>300</v>
      </c>
      <c r="V267" s="237">
        <f>Q267/N267</f>
        <v>1.8</v>
      </c>
      <c r="W267" s="46">
        <f>CEILING(N267*1.6,1)</f>
        <v>240</v>
      </c>
      <c r="X267" s="46">
        <f t="shared" si="104"/>
        <v>255</v>
      </c>
      <c r="Y267" s="46">
        <f>CEILING(N267*2,1)</f>
        <v>300</v>
      </c>
      <c r="Z267" s="33"/>
      <c r="AA267" s="31">
        <f t="shared" si="100"/>
        <v>1.1000000000000001</v>
      </c>
      <c r="AB267" s="35">
        <f>N267*L267</f>
        <v>0</v>
      </c>
      <c r="AC267" s="35">
        <f>L267*P267</f>
        <v>0</v>
      </c>
      <c r="AD267" s="35">
        <f>Q267*L267</f>
        <v>0</v>
      </c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</row>
    <row r="268" spans="1:103" s="2" customFormat="1" ht="72.75" customHeight="1">
      <c r="A268" s="250" t="s">
        <v>704</v>
      </c>
      <c r="B268" s="158"/>
      <c r="C268" s="199">
        <v>7123</v>
      </c>
      <c r="D268" s="203" t="s">
        <v>20</v>
      </c>
      <c r="E268" s="95"/>
      <c r="F268" s="110" t="s">
        <v>279</v>
      </c>
      <c r="G268" s="220" t="s">
        <v>664</v>
      </c>
      <c r="H268" s="62"/>
      <c r="I268" s="62">
        <v>7.4999999999999997E-2</v>
      </c>
      <c r="J268" s="220" t="s">
        <v>24</v>
      </c>
      <c r="K268" s="34"/>
      <c r="L268" s="285"/>
      <c r="M268" s="34"/>
      <c r="N268" s="57">
        <v>200</v>
      </c>
      <c r="O268" s="276">
        <f t="shared" si="87"/>
        <v>210</v>
      </c>
      <c r="P268" s="58">
        <v>220</v>
      </c>
      <c r="Q268" s="59">
        <v>360</v>
      </c>
      <c r="R268" s="30">
        <f t="shared" ref="R268:R298" si="108">Q268/N268</f>
        <v>1.8</v>
      </c>
      <c r="S268" s="232">
        <f t="shared" ref="S268:S298" si="109">N268*1.6</f>
        <v>320</v>
      </c>
      <c r="T268" s="232">
        <f t="shared" ref="T268:T298" si="110">N268*1.8</f>
        <v>360</v>
      </c>
      <c r="U268" s="232">
        <f t="shared" ref="U268:U298" si="111">N268*2</f>
        <v>400</v>
      </c>
      <c r="V268" s="237">
        <f t="shared" si="101"/>
        <v>1.8</v>
      </c>
      <c r="W268" s="46">
        <f t="shared" si="102"/>
        <v>320</v>
      </c>
      <c r="X268" s="46">
        <f t="shared" si="104"/>
        <v>340</v>
      </c>
      <c r="Y268" s="46">
        <f t="shared" si="103"/>
        <v>400</v>
      </c>
      <c r="Z268" s="33"/>
      <c r="AA268" s="31">
        <f t="shared" si="100"/>
        <v>1.1000000000000001</v>
      </c>
      <c r="AB268" s="35">
        <f t="shared" si="105"/>
        <v>0</v>
      </c>
      <c r="AC268" s="35">
        <f t="shared" si="106"/>
        <v>0</v>
      </c>
      <c r="AD268" s="35">
        <f t="shared" si="107"/>
        <v>0</v>
      </c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</row>
    <row r="269" spans="1:103" s="2" customFormat="1" ht="71.25" customHeight="1">
      <c r="A269" s="309" t="s">
        <v>1032</v>
      </c>
      <c r="B269" s="158"/>
      <c r="C269" s="199">
        <v>405</v>
      </c>
      <c r="D269" s="203" t="s">
        <v>36</v>
      </c>
      <c r="E269" s="54"/>
      <c r="F269" s="55" t="s">
        <v>279</v>
      </c>
      <c r="G269" s="220" t="s">
        <v>982</v>
      </c>
      <c r="H269" s="62"/>
      <c r="I269" s="62">
        <v>0.15</v>
      </c>
      <c r="J269" s="220" t="s">
        <v>294</v>
      </c>
      <c r="K269" s="34"/>
      <c r="L269" s="285"/>
      <c r="M269" s="34"/>
      <c r="N269" s="57">
        <v>220</v>
      </c>
      <c r="O269" s="276">
        <f t="shared" si="87"/>
        <v>231</v>
      </c>
      <c r="P269" s="58">
        <v>242</v>
      </c>
      <c r="Q269" s="59">
        <v>396</v>
      </c>
      <c r="R269" s="30">
        <f t="shared" si="108"/>
        <v>1.8</v>
      </c>
      <c r="S269" s="232">
        <f t="shared" si="109"/>
        <v>352</v>
      </c>
      <c r="T269" s="232">
        <f t="shared" si="110"/>
        <v>396</v>
      </c>
      <c r="U269" s="232">
        <f t="shared" si="111"/>
        <v>440</v>
      </c>
      <c r="V269" s="237">
        <f>Q269/N269</f>
        <v>1.8</v>
      </c>
      <c r="W269" s="46">
        <f>CEILING(N269*1.6,1)</f>
        <v>352</v>
      </c>
      <c r="X269" s="46">
        <f t="shared" si="104"/>
        <v>374</v>
      </c>
      <c r="Y269" s="46">
        <f>CEILING(N269*2,1)</f>
        <v>440</v>
      </c>
      <c r="Z269" s="33"/>
      <c r="AA269" s="31">
        <f t="shared" si="100"/>
        <v>1.1000000000000001</v>
      </c>
      <c r="AB269" s="35">
        <f t="shared" si="105"/>
        <v>0</v>
      </c>
      <c r="AC269" s="35">
        <f t="shared" si="106"/>
        <v>0</v>
      </c>
      <c r="AD269" s="35">
        <f t="shared" si="107"/>
        <v>0</v>
      </c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</row>
    <row r="270" spans="1:103" s="2" customFormat="1" ht="71.25" customHeight="1" thickBot="1">
      <c r="A270" s="309" t="s">
        <v>937</v>
      </c>
      <c r="B270" s="158"/>
      <c r="C270" s="199">
        <v>2173</v>
      </c>
      <c r="D270" s="204" t="s">
        <v>860</v>
      </c>
      <c r="E270" s="54"/>
      <c r="F270" s="55" t="s">
        <v>861</v>
      </c>
      <c r="G270" s="220" t="s">
        <v>862</v>
      </c>
      <c r="H270" s="62"/>
      <c r="I270" s="62"/>
      <c r="J270" s="220" t="s">
        <v>821</v>
      </c>
      <c r="K270" s="34"/>
      <c r="L270" s="285"/>
      <c r="M270" s="34"/>
      <c r="N270" s="57">
        <v>220</v>
      </c>
      <c r="O270" s="276">
        <f>CEILING(N270*1.05,1)</f>
        <v>231</v>
      </c>
      <c r="P270" s="58">
        <v>242</v>
      </c>
      <c r="Q270" s="59">
        <v>396</v>
      </c>
      <c r="R270" s="30">
        <f t="shared" si="108"/>
        <v>1.8</v>
      </c>
      <c r="S270" s="232">
        <f t="shared" si="109"/>
        <v>352</v>
      </c>
      <c r="T270" s="232">
        <f t="shared" si="110"/>
        <v>396</v>
      </c>
      <c r="U270" s="232">
        <f t="shared" si="111"/>
        <v>440</v>
      </c>
      <c r="V270" s="237">
        <f>Q270/N270</f>
        <v>1.8</v>
      </c>
      <c r="W270" s="46">
        <f>CEILING(N270*1.6,1)</f>
        <v>352</v>
      </c>
      <c r="X270" s="46">
        <f t="shared" si="104"/>
        <v>374</v>
      </c>
      <c r="Y270" s="46">
        <f>CEILING(N270*2,1)</f>
        <v>440</v>
      </c>
      <c r="Z270" s="33"/>
      <c r="AA270" s="31">
        <f t="shared" si="100"/>
        <v>1.1000000000000001</v>
      </c>
      <c r="AB270" s="35">
        <f>N270*L270</f>
        <v>0</v>
      </c>
      <c r="AC270" s="35">
        <f>L270*P270</f>
        <v>0</v>
      </c>
      <c r="AD270" s="35">
        <f>Q270*L270</f>
        <v>0</v>
      </c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</row>
    <row r="271" spans="1:103" s="2" customFormat="1" ht="71.25" customHeight="1" thickBot="1">
      <c r="A271" s="250"/>
      <c r="B271" s="158"/>
      <c r="C271" s="199">
        <v>7450</v>
      </c>
      <c r="D271" s="204" t="s">
        <v>816</v>
      </c>
      <c r="E271" s="54"/>
      <c r="F271" s="55" t="s">
        <v>813</v>
      </c>
      <c r="G271" s="220" t="s">
        <v>817</v>
      </c>
      <c r="H271" s="62"/>
      <c r="I271" s="62">
        <v>0.23</v>
      </c>
      <c r="J271" s="220" t="s">
        <v>812</v>
      </c>
      <c r="K271" s="34"/>
      <c r="L271" s="285"/>
      <c r="M271" s="34"/>
      <c r="N271" s="57">
        <v>240</v>
      </c>
      <c r="O271" s="276">
        <f t="shared" si="87"/>
        <v>252</v>
      </c>
      <c r="P271" s="58">
        <v>264</v>
      </c>
      <c r="Q271" s="59">
        <v>480</v>
      </c>
      <c r="R271" s="30">
        <f t="shared" si="108"/>
        <v>2</v>
      </c>
      <c r="S271" s="232">
        <f t="shared" si="109"/>
        <v>384</v>
      </c>
      <c r="T271" s="232">
        <f t="shared" si="110"/>
        <v>432</v>
      </c>
      <c r="U271" s="232">
        <f t="shared" si="111"/>
        <v>480</v>
      </c>
      <c r="V271" s="237">
        <f t="shared" si="101"/>
        <v>2</v>
      </c>
      <c r="W271" s="46">
        <f t="shared" si="102"/>
        <v>384</v>
      </c>
      <c r="X271" s="46">
        <f t="shared" si="104"/>
        <v>408</v>
      </c>
      <c r="Y271" s="46">
        <f t="shared" si="103"/>
        <v>480</v>
      </c>
      <c r="Z271" s="33"/>
      <c r="AA271" s="31">
        <f t="shared" si="100"/>
        <v>1.1000000000000001</v>
      </c>
      <c r="AB271" s="35">
        <f t="shared" si="105"/>
        <v>0</v>
      </c>
      <c r="AC271" s="35">
        <f t="shared" si="106"/>
        <v>0</v>
      </c>
      <c r="AD271" s="35">
        <f t="shared" si="107"/>
        <v>0</v>
      </c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</row>
    <row r="272" spans="1:103" s="2" customFormat="1" ht="71.25" customHeight="1" thickBot="1">
      <c r="A272" s="222"/>
      <c r="B272" s="158"/>
      <c r="C272" s="249">
        <v>4425</v>
      </c>
      <c r="D272" s="243" t="s">
        <v>1043</v>
      </c>
      <c r="E272" s="54"/>
      <c r="F272" s="55" t="s">
        <v>642</v>
      </c>
      <c r="G272" s="220" t="s">
        <v>607</v>
      </c>
      <c r="H272" s="62"/>
      <c r="I272" s="62">
        <v>0.1</v>
      </c>
      <c r="J272" s="220" t="s">
        <v>1044</v>
      </c>
      <c r="K272" s="34"/>
      <c r="L272" s="285"/>
      <c r="M272" s="34"/>
      <c r="N272" s="353">
        <v>400</v>
      </c>
      <c r="O272" s="354">
        <f>CEILING(N272*1.05,1)</f>
        <v>420</v>
      </c>
      <c r="P272" s="353">
        <v>440</v>
      </c>
      <c r="Q272" s="352">
        <v>800</v>
      </c>
      <c r="R272" s="30">
        <f>Q272/N272</f>
        <v>2</v>
      </c>
      <c r="S272" s="232">
        <f>N272*1.6</f>
        <v>640</v>
      </c>
      <c r="T272" s="232">
        <f>N272*1.8</f>
        <v>720</v>
      </c>
      <c r="U272" s="232">
        <f>N272*2</f>
        <v>800</v>
      </c>
      <c r="V272" s="237">
        <f>Q272/N272</f>
        <v>2</v>
      </c>
      <c r="W272" s="46">
        <f>CEILING(N272*1.6,1)</f>
        <v>640</v>
      </c>
      <c r="X272" s="46">
        <f>CEILING(N272*1.7,1)</f>
        <v>680</v>
      </c>
      <c r="Y272" s="46">
        <f>CEILING(N272*2,1)</f>
        <v>800</v>
      </c>
      <c r="Z272" s="33"/>
      <c r="AA272" s="31">
        <f>P272/N272</f>
        <v>1.1000000000000001</v>
      </c>
      <c r="AB272" s="35">
        <f>N272*L272</f>
        <v>0</v>
      </c>
      <c r="AC272" s="35">
        <f>L272*P272</f>
        <v>0</v>
      </c>
      <c r="AD272" s="35">
        <f>Q272*L272</f>
        <v>0</v>
      </c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</row>
    <row r="273" spans="1:103" s="2" customFormat="1" ht="71.25" customHeight="1" thickBot="1">
      <c r="A273" s="222" t="s">
        <v>571</v>
      </c>
      <c r="B273" s="158"/>
      <c r="C273" s="249">
        <v>11295</v>
      </c>
      <c r="D273" s="204" t="s">
        <v>586</v>
      </c>
      <c r="E273" s="54"/>
      <c r="F273" s="55" t="s">
        <v>642</v>
      </c>
      <c r="G273" s="220" t="s">
        <v>607</v>
      </c>
      <c r="H273" s="62"/>
      <c r="I273" s="62">
        <v>0.06</v>
      </c>
      <c r="J273" s="220" t="s">
        <v>594</v>
      </c>
      <c r="K273" s="34"/>
      <c r="L273" s="285"/>
      <c r="M273" s="34"/>
      <c r="N273" s="353">
        <v>775</v>
      </c>
      <c r="O273" s="354">
        <f t="shared" si="87"/>
        <v>814</v>
      </c>
      <c r="P273" s="353">
        <v>775</v>
      </c>
      <c r="Q273" s="352">
        <v>775</v>
      </c>
      <c r="R273" s="30">
        <f t="shared" si="108"/>
        <v>1</v>
      </c>
      <c r="S273" s="232">
        <f t="shared" si="109"/>
        <v>1240</v>
      </c>
      <c r="T273" s="232">
        <f t="shared" si="110"/>
        <v>1395</v>
      </c>
      <c r="U273" s="232">
        <f t="shared" si="111"/>
        <v>1550</v>
      </c>
      <c r="V273" s="237">
        <f>Q273/N273</f>
        <v>1</v>
      </c>
      <c r="W273" s="46">
        <f>CEILING(N273*1.6,1)</f>
        <v>1240</v>
      </c>
      <c r="X273" s="46">
        <f t="shared" si="104"/>
        <v>1318</v>
      </c>
      <c r="Y273" s="46">
        <f>CEILING(N273*2,1)</f>
        <v>1550</v>
      </c>
      <c r="Z273" s="33"/>
      <c r="AA273" s="31">
        <f t="shared" si="100"/>
        <v>1</v>
      </c>
      <c r="AB273" s="35">
        <f t="shared" si="105"/>
        <v>0</v>
      </c>
      <c r="AC273" s="35">
        <f t="shared" si="106"/>
        <v>0</v>
      </c>
      <c r="AD273" s="35">
        <f t="shared" si="107"/>
        <v>0</v>
      </c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</row>
    <row r="274" spans="1:103" s="2" customFormat="1" ht="71.25" customHeight="1" thickBot="1">
      <c r="A274" s="222" t="s">
        <v>571</v>
      </c>
      <c r="B274" s="158"/>
      <c r="C274" s="249">
        <v>11314</v>
      </c>
      <c r="D274" s="204" t="s">
        <v>612</v>
      </c>
      <c r="E274" s="54"/>
      <c r="F274" s="55" t="s">
        <v>642</v>
      </c>
      <c r="G274" s="220" t="s">
        <v>613</v>
      </c>
      <c r="H274" s="62"/>
      <c r="I274" s="62">
        <v>7.0000000000000007E-2</v>
      </c>
      <c r="J274" s="220" t="s">
        <v>594</v>
      </c>
      <c r="K274" s="34"/>
      <c r="L274" s="285"/>
      <c r="M274" s="34"/>
      <c r="N274" s="353">
        <v>820</v>
      </c>
      <c r="O274" s="354">
        <f t="shared" si="87"/>
        <v>861</v>
      </c>
      <c r="P274" s="353">
        <v>820</v>
      </c>
      <c r="Q274" s="352">
        <v>820</v>
      </c>
      <c r="R274" s="30">
        <f t="shared" si="108"/>
        <v>1</v>
      </c>
      <c r="S274" s="232">
        <f t="shared" si="109"/>
        <v>1312</v>
      </c>
      <c r="T274" s="232">
        <f t="shared" si="110"/>
        <v>1476</v>
      </c>
      <c r="U274" s="232">
        <f t="shared" si="111"/>
        <v>1640</v>
      </c>
      <c r="V274" s="237">
        <f t="shared" si="101"/>
        <v>1</v>
      </c>
      <c r="W274" s="46">
        <f t="shared" si="102"/>
        <v>1312</v>
      </c>
      <c r="X274" s="46">
        <f t="shared" si="104"/>
        <v>1394</v>
      </c>
      <c r="Y274" s="46">
        <f t="shared" si="103"/>
        <v>1640</v>
      </c>
      <c r="Z274" s="33"/>
      <c r="AA274" s="31">
        <f t="shared" si="100"/>
        <v>1</v>
      </c>
      <c r="AB274" s="35">
        <f t="shared" si="105"/>
        <v>0</v>
      </c>
      <c r="AC274" s="35">
        <f t="shared" si="106"/>
        <v>0</v>
      </c>
      <c r="AD274" s="35">
        <f t="shared" si="107"/>
        <v>0</v>
      </c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</row>
    <row r="275" spans="1:103" s="2" customFormat="1" ht="71.25" customHeight="1" thickBot="1">
      <c r="A275" s="222" t="s">
        <v>571</v>
      </c>
      <c r="B275" s="158"/>
      <c r="C275" s="248">
        <v>11468</v>
      </c>
      <c r="D275" s="204" t="s">
        <v>587</v>
      </c>
      <c r="E275" s="54"/>
      <c r="F275" s="55" t="s">
        <v>642</v>
      </c>
      <c r="G275" s="220" t="s">
        <v>597</v>
      </c>
      <c r="H275" s="62"/>
      <c r="I275" s="62">
        <v>0.05</v>
      </c>
      <c r="J275" s="220" t="s">
        <v>594</v>
      </c>
      <c r="K275" s="34"/>
      <c r="L275" s="285"/>
      <c r="M275" s="34"/>
      <c r="N275" s="353">
        <v>466</v>
      </c>
      <c r="O275" s="354">
        <f t="shared" si="87"/>
        <v>490</v>
      </c>
      <c r="P275" s="353">
        <v>466</v>
      </c>
      <c r="Q275" s="352">
        <v>466</v>
      </c>
      <c r="R275" s="30">
        <f t="shared" si="108"/>
        <v>1</v>
      </c>
      <c r="S275" s="232">
        <f t="shared" si="109"/>
        <v>745.6</v>
      </c>
      <c r="T275" s="232">
        <f t="shared" si="110"/>
        <v>838.80000000000007</v>
      </c>
      <c r="U275" s="232">
        <f t="shared" si="111"/>
        <v>932</v>
      </c>
      <c r="V275" s="237">
        <f t="shared" si="101"/>
        <v>1</v>
      </c>
      <c r="W275" s="46">
        <f t="shared" si="102"/>
        <v>746</v>
      </c>
      <c r="X275" s="46">
        <f t="shared" si="104"/>
        <v>793</v>
      </c>
      <c r="Y275" s="46">
        <f t="shared" si="103"/>
        <v>932</v>
      </c>
      <c r="Z275" s="33"/>
      <c r="AA275" s="31">
        <f t="shared" si="100"/>
        <v>1</v>
      </c>
      <c r="AB275" s="35">
        <f t="shared" si="105"/>
        <v>0</v>
      </c>
      <c r="AC275" s="35">
        <f t="shared" si="106"/>
        <v>0</v>
      </c>
      <c r="AD275" s="35">
        <f t="shared" si="107"/>
        <v>0</v>
      </c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</row>
    <row r="276" spans="1:103" ht="16.5" thickBot="1">
      <c r="A276" s="223"/>
      <c r="B276" s="158"/>
      <c r="C276" s="195"/>
      <c r="D276" s="247" t="s">
        <v>175</v>
      </c>
      <c r="E276" s="99"/>
      <c r="F276" s="99"/>
      <c r="G276" s="220"/>
      <c r="H276" s="62"/>
      <c r="I276" s="62"/>
      <c r="J276" s="220"/>
      <c r="K276" s="34"/>
      <c r="L276" s="285"/>
      <c r="M276" s="34"/>
      <c r="N276" s="57"/>
      <c r="O276" s="276"/>
      <c r="P276" s="58"/>
      <c r="Q276" s="59"/>
      <c r="R276" s="30" t="e">
        <f t="shared" si="108"/>
        <v>#DIV/0!</v>
      </c>
      <c r="S276" s="232">
        <f t="shared" si="109"/>
        <v>0</v>
      </c>
      <c r="T276" s="232">
        <f t="shared" si="110"/>
        <v>0</v>
      </c>
      <c r="U276" s="232">
        <f t="shared" si="111"/>
        <v>0</v>
      </c>
      <c r="V276" s="237"/>
      <c r="W276" s="46"/>
      <c r="X276" s="46">
        <f t="shared" si="104"/>
        <v>0</v>
      </c>
      <c r="Y276" s="46"/>
      <c r="Z276" s="33"/>
      <c r="AA276" s="31"/>
      <c r="AB276" s="35">
        <f t="shared" si="105"/>
        <v>0</v>
      </c>
      <c r="AC276" s="35">
        <f t="shared" si="106"/>
        <v>0</v>
      </c>
      <c r="AD276" s="35">
        <f t="shared" si="107"/>
        <v>0</v>
      </c>
    </row>
    <row r="277" spans="1:103" s="2" customFormat="1" ht="101.25" customHeight="1" thickBot="1">
      <c r="A277" s="221"/>
      <c r="B277" s="153"/>
      <c r="C277" s="196">
        <v>7950</v>
      </c>
      <c r="D277" s="202" t="s">
        <v>103</v>
      </c>
      <c r="E277" s="50"/>
      <c r="F277" s="49" t="s">
        <v>280</v>
      </c>
      <c r="G277" s="220" t="s">
        <v>397</v>
      </c>
      <c r="H277" s="62"/>
      <c r="I277" s="62">
        <v>0.27</v>
      </c>
      <c r="J277" s="220"/>
      <c r="K277" s="34"/>
      <c r="L277" s="285"/>
      <c r="M277" s="34"/>
      <c r="N277" s="57">
        <v>450</v>
      </c>
      <c r="O277" s="276">
        <f t="shared" si="87"/>
        <v>473</v>
      </c>
      <c r="P277" s="58">
        <v>500</v>
      </c>
      <c r="Q277" s="59">
        <v>900</v>
      </c>
      <c r="R277" s="30">
        <f t="shared" si="108"/>
        <v>2</v>
      </c>
      <c r="S277" s="232">
        <f t="shared" si="109"/>
        <v>720</v>
      </c>
      <c r="T277" s="232">
        <f t="shared" si="110"/>
        <v>810</v>
      </c>
      <c r="U277" s="232">
        <f t="shared" si="111"/>
        <v>900</v>
      </c>
      <c r="V277" s="237">
        <f>Q277/N277</f>
        <v>2</v>
      </c>
      <c r="W277" s="46">
        <f>CEILING(N277*1.6,1)</f>
        <v>720</v>
      </c>
      <c r="X277" s="46">
        <f t="shared" si="104"/>
        <v>765</v>
      </c>
      <c r="Y277" s="46">
        <f>CEILING(N277*2,1)</f>
        <v>900</v>
      </c>
      <c r="Z277" s="33"/>
      <c r="AA277" s="31">
        <f>P277/N277</f>
        <v>1.1111111111111112</v>
      </c>
      <c r="AB277" s="35">
        <f t="shared" si="105"/>
        <v>0</v>
      </c>
      <c r="AC277" s="35">
        <f t="shared" si="106"/>
        <v>0</v>
      </c>
      <c r="AD277" s="35">
        <f t="shared" si="107"/>
        <v>0</v>
      </c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</row>
    <row r="278" spans="1:103" s="2" customFormat="1" ht="87" customHeight="1">
      <c r="A278" s="221"/>
      <c r="B278" s="154"/>
      <c r="C278" s="199">
        <v>6339</v>
      </c>
      <c r="D278" s="203" t="s">
        <v>104</v>
      </c>
      <c r="E278" s="77"/>
      <c r="F278" s="78" t="s">
        <v>281</v>
      </c>
      <c r="G278" s="220" t="s">
        <v>325</v>
      </c>
      <c r="H278" s="62"/>
      <c r="I278" s="62">
        <v>0.3</v>
      </c>
      <c r="J278" s="220"/>
      <c r="K278" s="34"/>
      <c r="L278" s="285"/>
      <c r="M278" s="34"/>
      <c r="N278" s="57">
        <v>650</v>
      </c>
      <c r="O278" s="276">
        <f t="shared" si="87"/>
        <v>683</v>
      </c>
      <c r="P278" s="58">
        <v>710</v>
      </c>
      <c r="Q278" s="59">
        <v>1200</v>
      </c>
      <c r="R278" s="30">
        <f t="shared" si="108"/>
        <v>1.8461538461538463</v>
      </c>
      <c r="S278" s="232">
        <f t="shared" si="109"/>
        <v>1040</v>
      </c>
      <c r="T278" s="232">
        <f t="shared" si="110"/>
        <v>1170</v>
      </c>
      <c r="U278" s="232">
        <f t="shared" si="111"/>
        <v>1300</v>
      </c>
      <c r="V278" s="237">
        <f>Q278/N278</f>
        <v>1.8461538461538463</v>
      </c>
      <c r="W278" s="46">
        <f>CEILING(N278*1.6,1)</f>
        <v>1040</v>
      </c>
      <c r="X278" s="46">
        <f t="shared" si="104"/>
        <v>1105</v>
      </c>
      <c r="Y278" s="46">
        <f>CEILING(N278*2,1)</f>
        <v>1300</v>
      </c>
      <c r="Z278" s="33"/>
      <c r="AA278" s="31">
        <f>P278/N278</f>
        <v>1.0923076923076922</v>
      </c>
      <c r="AB278" s="35">
        <f t="shared" si="105"/>
        <v>0</v>
      </c>
      <c r="AC278" s="35">
        <f t="shared" si="106"/>
        <v>0</v>
      </c>
      <c r="AD278" s="35">
        <f t="shared" si="107"/>
        <v>0</v>
      </c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</row>
    <row r="279" spans="1:103" s="2" customFormat="1" ht="69.75" customHeight="1">
      <c r="A279" s="221"/>
      <c r="B279" s="158"/>
      <c r="C279" s="199">
        <v>9054</v>
      </c>
      <c r="D279" s="203" t="s">
        <v>105</v>
      </c>
      <c r="E279" s="77"/>
      <c r="F279" s="78" t="s">
        <v>282</v>
      </c>
      <c r="G279" s="220" t="s">
        <v>396</v>
      </c>
      <c r="H279" s="62"/>
      <c r="I279" s="62"/>
      <c r="J279" s="220"/>
      <c r="K279" s="34"/>
      <c r="L279" s="285"/>
      <c r="M279" s="34"/>
      <c r="N279" s="57">
        <v>600</v>
      </c>
      <c r="O279" s="276">
        <f t="shared" si="87"/>
        <v>630</v>
      </c>
      <c r="P279" s="58">
        <v>900</v>
      </c>
      <c r="Q279" s="59">
        <v>1200</v>
      </c>
      <c r="R279" s="30">
        <f t="shared" si="108"/>
        <v>2</v>
      </c>
      <c r="S279" s="232">
        <f t="shared" si="109"/>
        <v>960</v>
      </c>
      <c r="T279" s="232">
        <f t="shared" si="110"/>
        <v>1080</v>
      </c>
      <c r="U279" s="232">
        <f t="shared" si="111"/>
        <v>1200</v>
      </c>
      <c r="V279" s="237">
        <f>Q279/N279</f>
        <v>2</v>
      </c>
      <c r="W279" s="46">
        <f>CEILING(N279*1.6,1)</f>
        <v>960</v>
      </c>
      <c r="X279" s="46">
        <f t="shared" si="104"/>
        <v>1020</v>
      </c>
      <c r="Y279" s="46">
        <f>CEILING(N279*2,1)</f>
        <v>1200</v>
      </c>
      <c r="Z279" s="33"/>
      <c r="AA279" s="31">
        <f>P279/N279</f>
        <v>1.5</v>
      </c>
      <c r="AB279" s="35">
        <f t="shared" si="105"/>
        <v>0</v>
      </c>
      <c r="AC279" s="35">
        <f t="shared" si="106"/>
        <v>0</v>
      </c>
      <c r="AD279" s="35">
        <f t="shared" si="107"/>
        <v>0</v>
      </c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</row>
    <row r="280" spans="1:103" s="2" customFormat="1" ht="89.25" customHeight="1" thickBot="1">
      <c r="A280" s="221"/>
      <c r="B280" s="158"/>
      <c r="C280" s="201">
        <v>7167</v>
      </c>
      <c r="D280" s="204" t="s">
        <v>106</v>
      </c>
      <c r="E280" s="64"/>
      <c r="F280" s="90" t="s">
        <v>283</v>
      </c>
      <c r="G280" s="220" t="s">
        <v>324</v>
      </c>
      <c r="H280" s="62"/>
      <c r="I280" s="62"/>
      <c r="J280" s="220"/>
      <c r="K280" s="34"/>
      <c r="L280" s="285"/>
      <c r="M280" s="34"/>
      <c r="N280" s="57">
        <v>590</v>
      </c>
      <c r="O280" s="276">
        <f t="shared" si="87"/>
        <v>620</v>
      </c>
      <c r="P280" s="58">
        <v>690</v>
      </c>
      <c r="Q280" s="59">
        <v>1000</v>
      </c>
      <c r="R280" s="30">
        <f t="shared" si="108"/>
        <v>1.6949152542372881</v>
      </c>
      <c r="S280" s="232">
        <f t="shared" si="109"/>
        <v>944</v>
      </c>
      <c r="T280" s="232">
        <f t="shared" si="110"/>
        <v>1062</v>
      </c>
      <c r="U280" s="232">
        <f t="shared" si="111"/>
        <v>1180</v>
      </c>
      <c r="V280" s="237">
        <f>Q280/N280</f>
        <v>1.6949152542372881</v>
      </c>
      <c r="W280" s="46">
        <f>CEILING(N280*1.6,1)</f>
        <v>944</v>
      </c>
      <c r="X280" s="46">
        <f t="shared" si="104"/>
        <v>1003</v>
      </c>
      <c r="Y280" s="46">
        <f>CEILING(N280*2,1)</f>
        <v>1180</v>
      </c>
      <c r="Z280" s="33"/>
      <c r="AA280" s="31">
        <f>P280/N280</f>
        <v>1.1694915254237288</v>
      </c>
      <c r="AB280" s="35">
        <f t="shared" si="105"/>
        <v>0</v>
      </c>
      <c r="AC280" s="35">
        <f t="shared" si="106"/>
        <v>0</v>
      </c>
      <c r="AD280" s="35">
        <f t="shared" si="107"/>
        <v>0</v>
      </c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</row>
    <row r="281" spans="1:103" ht="16.5" thickBot="1">
      <c r="A281" s="223"/>
      <c r="B281" s="8"/>
      <c r="C281" s="195"/>
      <c r="D281" s="166" t="s">
        <v>510</v>
      </c>
      <c r="E281" s="99"/>
      <c r="F281" s="99"/>
      <c r="G281" s="220"/>
      <c r="H281" s="62"/>
      <c r="I281" s="62"/>
      <c r="J281" s="220"/>
      <c r="K281" s="34"/>
      <c r="L281" s="285"/>
      <c r="M281" s="34"/>
      <c r="N281" s="57"/>
      <c r="O281" s="276"/>
      <c r="P281" s="58"/>
      <c r="Q281" s="59"/>
      <c r="R281" s="30" t="e">
        <f t="shared" si="108"/>
        <v>#DIV/0!</v>
      </c>
      <c r="S281" s="232">
        <f t="shared" si="109"/>
        <v>0</v>
      </c>
      <c r="T281" s="232">
        <f t="shared" si="110"/>
        <v>0</v>
      </c>
      <c r="U281" s="232">
        <f t="shared" si="111"/>
        <v>0</v>
      </c>
      <c r="V281" s="237"/>
      <c r="W281" s="46"/>
      <c r="X281" s="46">
        <f t="shared" si="104"/>
        <v>0</v>
      </c>
      <c r="Y281" s="46"/>
      <c r="Z281" s="33"/>
      <c r="AA281" s="31"/>
      <c r="AB281" s="35">
        <f t="shared" si="105"/>
        <v>0</v>
      </c>
      <c r="AC281" s="35">
        <f t="shared" si="106"/>
        <v>0</v>
      </c>
      <c r="AD281" s="35">
        <f t="shared" si="107"/>
        <v>0</v>
      </c>
    </row>
    <row r="282" spans="1:103" s="2" customFormat="1" ht="69" customHeight="1" thickBot="1">
      <c r="A282" s="320" t="s">
        <v>986</v>
      </c>
      <c r="B282" s="153"/>
      <c r="C282" s="193">
        <v>1842</v>
      </c>
      <c r="D282" s="203" t="s">
        <v>519</v>
      </c>
      <c r="E282" s="50"/>
      <c r="F282" s="49" t="s">
        <v>553</v>
      </c>
      <c r="G282" s="241" t="s">
        <v>551</v>
      </c>
      <c r="H282" s="62"/>
      <c r="I282" s="62">
        <v>0.22</v>
      </c>
      <c r="J282" s="220" t="s">
        <v>552</v>
      </c>
      <c r="K282" s="34"/>
      <c r="L282" s="285"/>
      <c r="M282" s="34"/>
      <c r="N282" s="57">
        <v>1007</v>
      </c>
      <c r="O282" s="276">
        <v>1047</v>
      </c>
      <c r="P282" s="58">
        <v>1087</v>
      </c>
      <c r="Q282" s="59">
        <v>1420</v>
      </c>
      <c r="R282" s="30">
        <f t="shared" si="108"/>
        <v>1.41012909632572</v>
      </c>
      <c r="S282" s="232">
        <f t="shared" si="109"/>
        <v>1611.2</v>
      </c>
      <c r="T282" s="232">
        <f t="shared" si="110"/>
        <v>1812.6000000000001</v>
      </c>
      <c r="U282" s="232">
        <f t="shared" si="111"/>
        <v>2014</v>
      </c>
      <c r="V282" s="237">
        <f t="shared" ref="V282:V298" si="112">Q282/N282</f>
        <v>1.41012909632572</v>
      </c>
      <c r="W282" s="46">
        <f t="shared" ref="W282:W298" si="113">CEILING(N282*1.6,1)</f>
        <v>1612</v>
      </c>
      <c r="X282" s="46">
        <f t="shared" si="104"/>
        <v>1712</v>
      </c>
      <c r="Y282" s="46">
        <f t="shared" ref="Y282:Y298" si="114">CEILING(N282*2,1)</f>
        <v>2014</v>
      </c>
      <c r="Z282" s="33"/>
      <c r="AA282" s="31">
        <f t="shared" ref="AA282:AA298" si="115">P282/N282</f>
        <v>1.0794438927507448</v>
      </c>
      <c r="AB282" s="35">
        <f t="shared" si="105"/>
        <v>0</v>
      </c>
      <c r="AC282" s="35">
        <f t="shared" si="106"/>
        <v>0</v>
      </c>
      <c r="AD282" s="35">
        <f t="shared" si="107"/>
        <v>0</v>
      </c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</row>
    <row r="283" spans="1:103" s="2" customFormat="1" ht="87" customHeight="1">
      <c r="A283" s="250" t="s">
        <v>676</v>
      </c>
      <c r="B283" s="154"/>
      <c r="C283" s="199">
        <v>5112</v>
      </c>
      <c r="D283" s="203" t="s">
        <v>556</v>
      </c>
      <c r="E283" s="77"/>
      <c r="F283" s="78" t="s">
        <v>554</v>
      </c>
      <c r="G283" s="220" t="s">
        <v>559</v>
      </c>
      <c r="H283" s="62"/>
      <c r="I283" s="62">
        <v>0.15</v>
      </c>
      <c r="J283" s="220" t="s">
        <v>555</v>
      </c>
      <c r="K283" s="34"/>
      <c r="L283" s="285"/>
      <c r="M283" s="34"/>
      <c r="N283" s="57">
        <v>208</v>
      </c>
      <c r="O283" s="276">
        <f t="shared" si="87"/>
        <v>219</v>
      </c>
      <c r="P283" s="58">
        <f>N283*1.1</f>
        <v>228.8</v>
      </c>
      <c r="Q283" s="59">
        <v>290</v>
      </c>
      <c r="R283" s="30">
        <f t="shared" si="108"/>
        <v>1.3942307692307692</v>
      </c>
      <c r="S283" s="232">
        <f t="shared" si="109"/>
        <v>332.8</v>
      </c>
      <c r="T283" s="232">
        <f t="shared" si="110"/>
        <v>374.40000000000003</v>
      </c>
      <c r="U283" s="232">
        <f t="shared" si="111"/>
        <v>416</v>
      </c>
      <c r="V283" s="237">
        <f t="shared" si="112"/>
        <v>1.3942307692307692</v>
      </c>
      <c r="W283" s="46">
        <f t="shared" si="113"/>
        <v>333</v>
      </c>
      <c r="X283" s="46">
        <f t="shared" si="104"/>
        <v>354</v>
      </c>
      <c r="Y283" s="46">
        <f t="shared" si="114"/>
        <v>416</v>
      </c>
      <c r="Z283" s="33"/>
      <c r="AA283" s="31">
        <f t="shared" si="115"/>
        <v>1.1000000000000001</v>
      </c>
      <c r="AB283" s="35">
        <f t="shared" si="105"/>
        <v>0</v>
      </c>
      <c r="AC283" s="35">
        <f t="shared" si="106"/>
        <v>0</v>
      </c>
      <c r="AD283" s="35">
        <f t="shared" si="107"/>
        <v>0</v>
      </c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</row>
    <row r="284" spans="1:103" s="2" customFormat="1" ht="69.75" customHeight="1">
      <c r="A284" s="250" t="s">
        <v>676</v>
      </c>
      <c r="B284" s="158"/>
      <c r="C284" s="199">
        <v>8330</v>
      </c>
      <c r="D284" s="242" t="s">
        <v>526</v>
      </c>
      <c r="E284" s="77"/>
      <c r="F284" s="78" t="s">
        <v>557</v>
      </c>
      <c r="G284" s="220" t="s">
        <v>558</v>
      </c>
      <c r="H284" s="62"/>
      <c r="I284" s="62">
        <v>0.06</v>
      </c>
      <c r="J284" s="220" t="s">
        <v>555</v>
      </c>
      <c r="K284" s="34"/>
      <c r="L284" s="285"/>
      <c r="M284" s="34"/>
      <c r="N284" s="57">
        <v>162.5</v>
      </c>
      <c r="O284" s="276">
        <f t="shared" si="87"/>
        <v>171</v>
      </c>
      <c r="P284" s="58">
        <v>178.75000000000003</v>
      </c>
      <c r="Q284" s="59">
        <v>234</v>
      </c>
      <c r="R284" s="30">
        <f t="shared" si="108"/>
        <v>1.44</v>
      </c>
      <c r="S284" s="232">
        <f t="shared" si="109"/>
        <v>260</v>
      </c>
      <c r="T284" s="232">
        <f t="shared" si="110"/>
        <v>292.5</v>
      </c>
      <c r="U284" s="232">
        <f t="shared" si="111"/>
        <v>325</v>
      </c>
      <c r="V284" s="237">
        <f t="shared" si="112"/>
        <v>1.44</v>
      </c>
      <c r="W284" s="46">
        <f t="shared" si="113"/>
        <v>260</v>
      </c>
      <c r="X284" s="46">
        <f t="shared" si="104"/>
        <v>277</v>
      </c>
      <c r="Y284" s="46">
        <f t="shared" si="114"/>
        <v>325</v>
      </c>
      <c r="Z284" s="33"/>
      <c r="AA284" s="31">
        <f t="shared" si="115"/>
        <v>1.1000000000000001</v>
      </c>
      <c r="AB284" s="35">
        <f t="shared" si="105"/>
        <v>0</v>
      </c>
      <c r="AC284" s="35">
        <f t="shared" si="106"/>
        <v>0</v>
      </c>
      <c r="AD284" s="35">
        <f t="shared" si="107"/>
        <v>0</v>
      </c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</row>
    <row r="285" spans="1:103" s="2" customFormat="1" ht="89.25" customHeight="1" thickBot="1">
      <c r="A285" s="227"/>
      <c r="B285" s="158"/>
      <c r="C285" s="192">
        <v>7092</v>
      </c>
      <c r="D285" s="243" t="s">
        <v>522</v>
      </c>
      <c r="E285" s="64"/>
      <c r="F285" s="78" t="s">
        <v>560</v>
      </c>
      <c r="G285" s="220"/>
      <c r="H285" s="62"/>
      <c r="I285" s="62">
        <v>4.7E-2</v>
      </c>
      <c r="J285" s="220"/>
      <c r="K285" s="34"/>
      <c r="L285" s="285"/>
      <c r="M285" s="34"/>
      <c r="N285" s="57">
        <v>220</v>
      </c>
      <c r="O285" s="276">
        <f t="shared" si="87"/>
        <v>231</v>
      </c>
      <c r="P285" s="58">
        <v>239</v>
      </c>
      <c r="Q285" s="59">
        <v>400</v>
      </c>
      <c r="R285" s="30">
        <f t="shared" si="108"/>
        <v>1.8181818181818181</v>
      </c>
      <c r="S285" s="232">
        <f t="shared" si="109"/>
        <v>352</v>
      </c>
      <c r="T285" s="232">
        <f t="shared" si="110"/>
        <v>396</v>
      </c>
      <c r="U285" s="232">
        <f t="shared" si="111"/>
        <v>440</v>
      </c>
      <c r="V285" s="237">
        <f t="shared" si="112"/>
        <v>1.8181818181818181</v>
      </c>
      <c r="W285" s="46">
        <f t="shared" si="113"/>
        <v>352</v>
      </c>
      <c r="X285" s="46">
        <f t="shared" si="104"/>
        <v>374</v>
      </c>
      <c r="Y285" s="46">
        <f t="shared" si="114"/>
        <v>440</v>
      </c>
      <c r="Z285" s="33"/>
      <c r="AA285" s="31">
        <f t="shared" si="115"/>
        <v>1.0863636363636364</v>
      </c>
      <c r="AB285" s="35">
        <f t="shared" si="105"/>
        <v>0</v>
      </c>
      <c r="AC285" s="35">
        <f t="shared" si="106"/>
        <v>0</v>
      </c>
      <c r="AD285" s="35">
        <f t="shared" si="107"/>
        <v>0</v>
      </c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</row>
    <row r="286" spans="1:103" s="2" customFormat="1" ht="89.25" customHeight="1" thickBot="1">
      <c r="A286" s="227"/>
      <c r="B286" s="8"/>
      <c r="C286" s="192">
        <v>7093</v>
      </c>
      <c r="D286" s="243" t="s">
        <v>523</v>
      </c>
      <c r="E286" s="64"/>
      <c r="F286" s="55" t="s">
        <v>561</v>
      </c>
      <c r="G286" s="220"/>
      <c r="H286" s="62"/>
      <c r="I286" s="62">
        <v>2.9000000000000001E-2</v>
      </c>
      <c r="J286" s="220"/>
      <c r="K286" s="34"/>
      <c r="L286" s="285"/>
      <c r="M286" s="34"/>
      <c r="N286" s="57">
        <v>180</v>
      </c>
      <c r="O286" s="276">
        <f>CEILING(N286*1.05,1)</f>
        <v>189</v>
      </c>
      <c r="P286" s="58">
        <v>194</v>
      </c>
      <c r="Q286" s="59">
        <v>288</v>
      </c>
      <c r="R286" s="30">
        <f t="shared" si="108"/>
        <v>1.6</v>
      </c>
      <c r="S286" s="232">
        <f t="shared" si="109"/>
        <v>288</v>
      </c>
      <c r="T286" s="232">
        <f t="shared" si="110"/>
        <v>324</v>
      </c>
      <c r="U286" s="232">
        <f t="shared" si="111"/>
        <v>360</v>
      </c>
      <c r="V286" s="237">
        <f t="shared" si="112"/>
        <v>1.6</v>
      </c>
      <c r="W286" s="46">
        <f t="shared" si="113"/>
        <v>288</v>
      </c>
      <c r="X286" s="46">
        <f t="shared" si="104"/>
        <v>306</v>
      </c>
      <c r="Y286" s="46">
        <f t="shared" si="114"/>
        <v>360</v>
      </c>
      <c r="Z286" s="33"/>
      <c r="AA286" s="31">
        <f t="shared" si="115"/>
        <v>1.0777777777777777</v>
      </c>
      <c r="AB286" s="35">
        <f t="shared" si="105"/>
        <v>0</v>
      </c>
      <c r="AC286" s="35">
        <f t="shared" si="106"/>
        <v>0</v>
      </c>
      <c r="AD286" s="35">
        <f t="shared" si="107"/>
        <v>0</v>
      </c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</row>
    <row r="287" spans="1:103" s="2" customFormat="1" ht="89.25" customHeight="1" thickBot="1">
      <c r="A287" s="309" t="s">
        <v>874</v>
      </c>
      <c r="B287" s="8"/>
      <c r="C287" s="192">
        <v>5871</v>
      </c>
      <c r="D287" s="243" t="s">
        <v>722</v>
      </c>
      <c r="E287" s="64"/>
      <c r="F287" s="55" t="s">
        <v>723</v>
      </c>
      <c r="G287" s="220"/>
      <c r="H287" s="62"/>
      <c r="I287" s="62">
        <v>3.2000000000000001E-2</v>
      </c>
      <c r="J287" s="220"/>
      <c r="K287" s="34"/>
      <c r="L287" s="285"/>
      <c r="M287" s="34"/>
      <c r="N287" s="57">
        <v>828</v>
      </c>
      <c r="O287" s="276">
        <f>CEILING(N287*1.05,1)</f>
        <v>870</v>
      </c>
      <c r="P287" s="58">
        <v>911</v>
      </c>
      <c r="Q287" s="59">
        <v>1060</v>
      </c>
      <c r="R287" s="30">
        <f>Q287/N287</f>
        <v>1.2801932367149758</v>
      </c>
      <c r="S287" s="232">
        <f>N287*1.6</f>
        <v>1324.8000000000002</v>
      </c>
      <c r="T287" s="232">
        <f>N287*1.8</f>
        <v>1490.4</v>
      </c>
      <c r="U287" s="232">
        <f>N287*2</f>
        <v>1656</v>
      </c>
      <c r="V287" s="237">
        <f>Q287/N287</f>
        <v>1.2801932367149758</v>
      </c>
      <c r="W287" s="46">
        <f>CEILING(N287*1.6,1)</f>
        <v>1325</v>
      </c>
      <c r="X287" s="46">
        <f>CEILING(N287*1.7,1)</f>
        <v>1408</v>
      </c>
      <c r="Y287" s="46">
        <f>CEILING(N287*2,1)</f>
        <v>1656</v>
      </c>
      <c r="Z287" s="33"/>
      <c r="AA287" s="31">
        <f>P287/N287</f>
        <v>1.1002415458937198</v>
      </c>
      <c r="AB287" s="35">
        <f>N287*L287</f>
        <v>0</v>
      </c>
      <c r="AC287" s="35">
        <f>L287*P287</f>
        <v>0</v>
      </c>
      <c r="AD287" s="35">
        <f>Q287*L287</f>
        <v>0</v>
      </c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</row>
    <row r="288" spans="1:103" s="2" customFormat="1" ht="89.25" customHeight="1" thickBot="1">
      <c r="A288" s="309" t="s">
        <v>981</v>
      </c>
      <c r="B288" s="8"/>
      <c r="C288" s="192">
        <v>6878</v>
      </c>
      <c r="D288" s="243" t="s">
        <v>919</v>
      </c>
      <c r="E288" s="64"/>
      <c r="F288" s="314" t="s">
        <v>920</v>
      </c>
      <c r="G288" s="220" t="s">
        <v>922</v>
      </c>
      <c r="H288" s="62"/>
      <c r="I288" s="62">
        <v>7.0000000000000001E-3</v>
      </c>
      <c r="J288" s="220" t="s">
        <v>921</v>
      </c>
      <c r="K288" s="34"/>
      <c r="L288" s="285"/>
      <c r="M288" s="34"/>
      <c r="N288" s="57">
        <v>140</v>
      </c>
      <c r="O288" s="276">
        <f>CEILING(N288*1.05,1)</f>
        <v>147</v>
      </c>
      <c r="P288" s="58">
        <v>154</v>
      </c>
      <c r="Q288" s="59">
        <v>280</v>
      </c>
      <c r="R288" s="30">
        <f>Q288/N288</f>
        <v>2</v>
      </c>
      <c r="S288" s="232">
        <f>N288*1.6</f>
        <v>224</v>
      </c>
      <c r="T288" s="232">
        <f>N288*1.8</f>
        <v>252</v>
      </c>
      <c r="U288" s="232">
        <f>N288*2</f>
        <v>280</v>
      </c>
      <c r="V288" s="237">
        <f>Q288/N288</f>
        <v>2</v>
      </c>
      <c r="W288" s="46">
        <f>CEILING(N288*1.6,1)</f>
        <v>224</v>
      </c>
      <c r="X288" s="46">
        <f>CEILING(N288*1.7,1)</f>
        <v>238</v>
      </c>
      <c r="Y288" s="46">
        <f>CEILING(N288*2,1)</f>
        <v>280</v>
      </c>
      <c r="Z288" s="33"/>
      <c r="AA288" s="31">
        <f>P288/N288</f>
        <v>1.1000000000000001</v>
      </c>
      <c r="AB288" s="35">
        <f>N288*L288</f>
        <v>0</v>
      </c>
      <c r="AC288" s="35">
        <f>L288*P288</f>
        <v>0</v>
      </c>
      <c r="AD288" s="35">
        <f>Q288*L288</f>
        <v>0</v>
      </c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</row>
    <row r="289" spans="1:103" s="2" customFormat="1" ht="89.25" customHeight="1" thickBot="1">
      <c r="A289" s="309"/>
      <c r="B289" s="8"/>
      <c r="C289" s="192">
        <v>3716</v>
      </c>
      <c r="D289" s="243" t="s">
        <v>907</v>
      </c>
      <c r="E289" s="64"/>
      <c r="F289" s="55" t="s">
        <v>908</v>
      </c>
      <c r="G289" s="220"/>
      <c r="H289" s="62"/>
      <c r="I289" s="62"/>
      <c r="J289" s="220"/>
      <c r="K289" s="34"/>
      <c r="L289" s="285"/>
      <c r="M289" s="34"/>
      <c r="N289" s="57">
        <v>213</v>
      </c>
      <c r="O289" s="276">
        <f>CEILING(N289*1.05,1)</f>
        <v>224</v>
      </c>
      <c r="P289" s="58">
        <v>230</v>
      </c>
      <c r="Q289" s="59">
        <v>306</v>
      </c>
      <c r="R289" s="30">
        <f t="shared" si="108"/>
        <v>1.4366197183098592</v>
      </c>
      <c r="S289" s="232">
        <f t="shared" si="109"/>
        <v>340.8</v>
      </c>
      <c r="T289" s="232">
        <f t="shared" si="110"/>
        <v>383.40000000000003</v>
      </c>
      <c r="U289" s="232">
        <f t="shared" si="111"/>
        <v>426</v>
      </c>
      <c r="V289" s="237">
        <f t="shared" si="112"/>
        <v>1.4366197183098592</v>
      </c>
      <c r="W289" s="46">
        <f t="shared" si="113"/>
        <v>341</v>
      </c>
      <c r="X289" s="46">
        <f t="shared" si="104"/>
        <v>363</v>
      </c>
      <c r="Y289" s="46">
        <f t="shared" si="114"/>
        <v>426</v>
      </c>
      <c r="Z289" s="33"/>
      <c r="AA289" s="31">
        <f t="shared" si="115"/>
        <v>1.07981220657277</v>
      </c>
      <c r="AB289" s="35">
        <f t="shared" si="105"/>
        <v>0</v>
      </c>
      <c r="AC289" s="35">
        <f t="shared" si="106"/>
        <v>0</v>
      </c>
      <c r="AD289" s="35">
        <f t="shared" si="107"/>
        <v>0</v>
      </c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</row>
    <row r="290" spans="1:103" s="2" customFormat="1" ht="75" customHeight="1" thickBot="1">
      <c r="A290" s="221" t="s">
        <v>1032</v>
      </c>
      <c r="B290" s="8"/>
      <c r="C290" s="192">
        <v>7730</v>
      </c>
      <c r="D290" s="243" t="s">
        <v>609</v>
      </c>
      <c r="E290" s="64"/>
      <c r="F290" s="55" t="s">
        <v>591</v>
      </c>
      <c r="G290" s="220" t="s">
        <v>610</v>
      </c>
      <c r="H290" s="62"/>
      <c r="I290" s="62"/>
      <c r="J290" s="220" t="s">
        <v>592</v>
      </c>
      <c r="K290" s="34"/>
      <c r="L290" s="285"/>
      <c r="M290" s="34"/>
      <c r="N290" s="57">
        <v>220</v>
      </c>
      <c r="O290" s="276">
        <f>CEILING(N290*1.05,1)</f>
        <v>231</v>
      </c>
      <c r="P290" s="58">
        <v>242</v>
      </c>
      <c r="Q290" s="59">
        <v>396</v>
      </c>
      <c r="R290" s="30">
        <f t="shared" si="108"/>
        <v>1.8</v>
      </c>
      <c r="S290" s="232">
        <f t="shared" si="109"/>
        <v>352</v>
      </c>
      <c r="T290" s="232">
        <f t="shared" si="110"/>
        <v>396</v>
      </c>
      <c r="U290" s="232">
        <f t="shared" si="111"/>
        <v>440</v>
      </c>
      <c r="V290" s="237">
        <f t="shared" si="112"/>
        <v>1.8</v>
      </c>
      <c r="W290" s="46">
        <f t="shared" si="113"/>
        <v>352</v>
      </c>
      <c r="X290" s="46">
        <f t="shared" si="104"/>
        <v>374</v>
      </c>
      <c r="Y290" s="46">
        <f t="shared" si="114"/>
        <v>440</v>
      </c>
      <c r="Z290" s="33"/>
      <c r="AA290" s="31">
        <f t="shared" si="115"/>
        <v>1.1000000000000001</v>
      </c>
      <c r="AB290" s="35">
        <f t="shared" si="105"/>
        <v>0</v>
      </c>
      <c r="AC290" s="35">
        <f t="shared" si="106"/>
        <v>0</v>
      </c>
      <c r="AD290" s="35">
        <f t="shared" si="107"/>
        <v>0</v>
      </c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</row>
    <row r="291" spans="1:103" s="2" customFormat="1" ht="75" customHeight="1" thickBot="1">
      <c r="A291" s="221" t="s">
        <v>1032</v>
      </c>
      <c r="B291" s="8"/>
      <c r="C291" s="192">
        <v>9850</v>
      </c>
      <c r="D291" s="243" t="s">
        <v>608</v>
      </c>
      <c r="E291" s="64"/>
      <c r="F291" s="55" t="s">
        <v>708</v>
      </c>
      <c r="G291" s="220"/>
      <c r="H291" s="62"/>
      <c r="I291" s="62"/>
      <c r="J291" s="217" t="s">
        <v>620</v>
      </c>
      <c r="K291" s="34"/>
      <c r="L291" s="285"/>
      <c r="M291" s="34"/>
      <c r="N291" s="57">
        <v>90</v>
      </c>
      <c r="O291" s="276">
        <f>ROUND(N291*1.05,1)</f>
        <v>94.5</v>
      </c>
      <c r="P291" s="58">
        <v>99</v>
      </c>
      <c r="Q291" s="59">
        <v>180</v>
      </c>
      <c r="R291" s="30">
        <f t="shared" si="108"/>
        <v>2</v>
      </c>
      <c r="S291" s="232">
        <f t="shared" si="109"/>
        <v>144</v>
      </c>
      <c r="T291" s="232">
        <f t="shared" si="110"/>
        <v>162</v>
      </c>
      <c r="U291" s="232">
        <f t="shared" si="111"/>
        <v>180</v>
      </c>
      <c r="V291" s="237">
        <f t="shared" si="112"/>
        <v>2</v>
      </c>
      <c r="W291" s="46">
        <f t="shared" si="113"/>
        <v>144</v>
      </c>
      <c r="X291" s="46">
        <f t="shared" si="104"/>
        <v>153</v>
      </c>
      <c r="Y291" s="46">
        <f t="shared" si="114"/>
        <v>180</v>
      </c>
      <c r="Z291" s="33"/>
      <c r="AA291" s="31">
        <f t="shared" si="115"/>
        <v>1.1000000000000001</v>
      </c>
      <c r="AB291" s="35">
        <f t="shared" si="105"/>
        <v>0</v>
      </c>
      <c r="AC291" s="35">
        <f t="shared" si="106"/>
        <v>0</v>
      </c>
      <c r="AD291" s="35">
        <f t="shared" si="107"/>
        <v>0</v>
      </c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</row>
    <row r="292" spans="1:103" s="2" customFormat="1" ht="75" customHeight="1" thickBot="1">
      <c r="A292" s="250" t="s">
        <v>717</v>
      </c>
      <c r="B292" s="8"/>
      <c r="C292" s="192">
        <v>207</v>
      </c>
      <c r="D292" s="243" t="s">
        <v>524</v>
      </c>
      <c r="E292" s="64"/>
      <c r="F292" s="55" t="s">
        <v>591</v>
      </c>
      <c r="G292" s="220" t="s">
        <v>562</v>
      </c>
      <c r="H292" s="62"/>
      <c r="I292" s="62">
        <v>2.7E-2</v>
      </c>
      <c r="J292" s="220" t="s">
        <v>592</v>
      </c>
      <c r="K292" s="34"/>
      <c r="L292" s="285"/>
      <c r="M292" s="34"/>
      <c r="N292" s="57">
        <v>26</v>
      </c>
      <c r="O292" s="276">
        <f t="shared" ref="O292:O298" si="116">CEILING(N292*1.05,1)</f>
        <v>28</v>
      </c>
      <c r="P292" s="58">
        <v>28</v>
      </c>
      <c r="Q292" s="59">
        <v>40</v>
      </c>
      <c r="R292" s="30">
        <f t="shared" si="108"/>
        <v>1.5384615384615385</v>
      </c>
      <c r="S292" s="232">
        <f t="shared" si="109"/>
        <v>41.6</v>
      </c>
      <c r="T292" s="232">
        <f t="shared" si="110"/>
        <v>46.800000000000004</v>
      </c>
      <c r="U292" s="232">
        <f t="shared" si="111"/>
        <v>52</v>
      </c>
      <c r="V292" s="237">
        <f t="shared" si="112"/>
        <v>1.5384615384615385</v>
      </c>
      <c r="W292" s="46">
        <f t="shared" si="113"/>
        <v>42</v>
      </c>
      <c r="X292" s="46">
        <f t="shared" ref="X292:X298" si="117">CEILING(N292*1.7,1)</f>
        <v>45</v>
      </c>
      <c r="Y292" s="46">
        <f t="shared" si="114"/>
        <v>52</v>
      </c>
      <c r="Z292" s="33"/>
      <c r="AA292" s="31">
        <f t="shared" si="115"/>
        <v>1.0769230769230769</v>
      </c>
      <c r="AB292" s="35">
        <f t="shared" si="105"/>
        <v>0</v>
      </c>
      <c r="AC292" s="35">
        <f t="shared" si="106"/>
        <v>0</v>
      </c>
      <c r="AD292" s="35">
        <f t="shared" si="107"/>
        <v>0</v>
      </c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</row>
    <row r="293" spans="1:103" s="2" customFormat="1" ht="65.25" customHeight="1" thickBot="1">
      <c r="A293" s="250" t="s">
        <v>728</v>
      </c>
      <c r="B293" s="8"/>
      <c r="C293" s="201">
        <v>2006</v>
      </c>
      <c r="D293" s="307" t="s">
        <v>799</v>
      </c>
      <c r="E293" s="64"/>
      <c r="F293" s="55" t="s">
        <v>796</v>
      </c>
      <c r="G293" s="220" t="s">
        <v>798</v>
      </c>
      <c r="H293" s="220" t="s">
        <v>797</v>
      </c>
      <c r="I293" s="62">
        <v>0.08</v>
      </c>
      <c r="J293" s="220"/>
      <c r="K293" s="34"/>
      <c r="L293" s="285"/>
      <c r="M293" s="34"/>
      <c r="N293" s="57">
        <v>200</v>
      </c>
      <c r="O293" s="276">
        <f t="shared" si="116"/>
        <v>210</v>
      </c>
      <c r="P293" s="58">
        <v>220</v>
      </c>
      <c r="Q293" s="59">
        <v>320</v>
      </c>
      <c r="R293" s="30">
        <f t="shared" si="108"/>
        <v>1.6</v>
      </c>
      <c r="S293" s="232">
        <f t="shared" si="109"/>
        <v>320</v>
      </c>
      <c r="T293" s="232">
        <f t="shared" si="110"/>
        <v>360</v>
      </c>
      <c r="U293" s="232">
        <f t="shared" si="111"/>
        <v>400</v>
      </c>
      <c r="V293" s="237">
        <f t="shared" si="112"/>
        <v>1.6</v>
      </c>
      <c r="W293" s="46">
        <f t="shared" si="113"/>
        <v>320</v>
      </c>
      <c r="X293" s="46">
        <f t="shared" si="117"/>
        <v>340</v>
      </c>
      <c r="Y293" s="46">
        <f t="shared" si="114"/>
        <v>400</v>
      </c>
      <c r="Z293" s="33"/>
      <c r="AA293" s="31">
        <f t="shared" si="115"/>
        <v>1.1000000000000001</v>
      </c>
      <c r="AB293" s="35">
        <f t="shared" si="105"/>
        <v>0</v>
      </c>
      <c r="AC293" s="35">
        <f t="shared" si="106"/>
        <v>0</v>
      </c>
      <c r="AD293" s="35">
        <f t="shared" si="107"/>
        <v>0</v>
      </c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</row>
    <row r="294" spans="1:103" s="2" customFormat="1" ht="65.25" customHeight="1" thickBot="1">
      <c r="A294" s="221" t="s">
        <v>1032</v>
      </c>
      <c r="B294" s="8"/>
      <c r="C294" s="201">
        <v>5399</v>
      </c>
      <c r="D294" s="243" t="s">
        <v>735</v>
      </c>
      <c r="E294" s="64"/>
      <c r="F294" s="55" t="s">
        <v>738</v>
      </c>
      <c r="G294" s="220" t="s">
        <v>739</v>
      </c>
      <c r="H294" s="220" t="s">
        <v>736</v>
      </c>
      <c r="I294" s="62">
        <v>0.23</v>
      </c>
      <c r="J294" s="220" t="s">
        <v>737</v>
      </c>
      <c r="K294" s="34"/>
      <c r="L294" s="285"/>
      <c r="M294" s="34"/>
      <c r="N294" s="57">
        <v>250</v>
      </c>
      <c r="O294" s="276">
        <f t="shared" si="116"/>
        <v>263</v>
      </c>
      <c r="P294" s="58">
        <v>275</v>
      </c>
      <c r="Q294" s="59">
        <v>450</v>
      </c>
      <c r="R294" s="30">
        <f t="shared" si="108"/>
        <v>1.8</v>
      </c>
      <c r="S294" s="232">
        <f t="shared" si="109"/>
        <v>400</v>
      </c>
      <c r="T294" s="232">
        <f t="shared" si="110"/>
        <v>450</v>
      </c>
      <c r="U294" s="232">
        <f t="shared" si="111"/>
        <v>500</v>
      </c>
      <c r="V294" s="237">
        <f t="shared" si="112"/>
        <v>1.8</v>
      </c>
      <c r="W294" s="46">
        <f t="shared" si="113"/>
        <v>400</v>
      </c>
      <c r="X294" s="46">
        <f t="shared" si="117"/>
        <v>425</v>
      </c>
      <c r="Y294" s="46">
        <f t="shared" si="114"/>
        <v>500</v>
      </c>
      <c r="Z294" s="33"/>
      <c r="AA294" s="31">
        <f t="shared" si="115"/>
        <v>1.1000000000000001</v>
      </c>
      <c r="AB294" s="35">
        <f>N294*L294</f>
        <v>0</v>
      </c>
      <c r="AC294" s="35">
        <f>L294*P294</f>
        <v>0</v>
      </c>
      <c r="AD294" s="35">
        <f>Q294*L294</f>
        <v>0</v>
      </c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</row>
    <row r="295" spans="1:103" s="2" customFormat="1" ht="65.25" customHeight="1" thickBot="1">
      <c r="A295" s="250" t="s">
        <v>728</v>
      </c>
      <c r="B295" s="8"/>
      <c r="C295" s="192">
        <v>5398</v>
      </c>
      <c r="D295" s="243" t="s">
        <v>525</v>
      </c>
      <c r="E295" s="64"/>
      <c r="F295" s="55" t="s">
        <v>590</v>
      </c>
      <c r="G295" s="220" t="s">
        <v>588</v>
      </c>
      <c r="H295" s="62"/>
      <c r="I295" s="62">
        <v>1.7999999999999999E-2</v>
      </c>
      <c r="J295" s="220" t="s">
        <v>589</v>
      </c>
      <c r="K295" s="34"/>
      <c r="L295" s="285"/>
      <c r="M295" s="34"/>
      <c r="N295" s="57">
        <v>16</v>
      </c>
      <c r="O295" s="276">
        <f t="shared" si="116"/>
        <v>17</v>
      </c>
      <c r="P295" s="58">
        <v>18</v>
      </c>
      <c r="Q295" s="59">
        <v>26</v>
      </c>
      <c r="R295" s="30">
        <f t="shared" si="108"/>
        <v>1.625</v>
      </c>
      <c r="S295" s="232">
        <f t="shared" si="109"/>
        <v>25.6</v>
      </c>
      <c r="T295" s="232">
        <f t="shared" si="110"/>
        <v>28.8</v>
      </c>
      <c r="U295" s="232">
        <f t="shared" si="111"/>
        <v>32</v>
      </c>
      <c r="V295" s="237">
        <f t="shared" si="112"/>
        <v>1.625</v>
      </c>
      <c r="W295" s="46">
        <f t="shared" si="113"/>
        <v>26</v>
      </c>
      <c r="X295" s="46">
        <f t="shared" si="117"/>
        <v>28</v>
      </c>
      <c r="Y295" s="46">
        <f t="shared" si="114"/>
        <v>32</v>
      </c>
      <c r="Z295" s="33"/>
      <c r="AA295" s="31">
        <f t="shared" si="115"/>
        <v>1.125</v>
      </c>
      <c r="AB295" s="35">
        <f t="shared" si="105"/>
        <v>0</v>
      </c>
      <c r="AC295" s="35">
        <f t="shared" si="106"/>
        <v>0</v>
      </c>
      <c r="AD295" s="35">
        <f t="shared" si="107"/>
        <v>0</v>
      </c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</row>
    <row r="296" spans="1:103" s="2" customFormat="1" ht="72" customHeight="1" thickBot="1">
      <c r="A296" s="250" t="s">
        <v>728</v>
      </c>
      <c r="B296" s="8"/>
      <c r="C296" s="192">
        <v>1897</v>
      </c>
      <c r="D296" s="243" t="s">
        <v>563</v>
      </c>
      <c r="E296" s="64"/>
      <c r="F296" s="90"/>
      <c r="G296" s="220"/>
      <c r="H296" s="62"/>
      <c r="I296" s="62"/>
      <c r="J296" s="220"/>
      <c r="K296" s="34"/>
      <c r="L296" s="285"/>
      <c r="M296" s="34"/>
      <c r="N296" s="57">
        <v>20</v>
      </c>
      <c r="O296" s="276">
        <f t="shared" si="116"/>
        <v>21</v>
      </c>
      <c r="P296" s="58">
        <v>25</v>
      </c>
      <c r="Q296" s="59">
        <v>40</v>
      </c>
      <c r="R296" s="30">
        <f t="shared" si="108"/>
        <v>2</v>
      </c>
      <c r="S296" s="232">
        <f t="shared" si="109"/>
        <v>32</v>
      </c>
      <c r="T296" s="232">
        <f t="shared" si="110"/>
        <v>36</v>
      </c>
      <c r="U296" s="232">
        <f t="shared" si="111"/>
        <v>40</v>
      </c>
      <c r="V296" s="237">
        <f t="shared" si="112"/>
        <v>2</v>
      </c>
      <c r="W296" s="46">
        <f t="shared" si="113"/>
        <v>32</v>
      </c>
      <c r="X296" s="46">
        <f t="shared" si="117"/>
        <v>34</v>
      </c>
      <c r="Y296" s="46">
        <f t="shared" si="114"/>
        <v>40</v>
      </c>
      <c r="Z296" s="33"/>
      <c r="AA296" s="31">
        <f t="shared" si="115"/>
        <v>1.25</v>
      </c>
      <c r="AB296" s="35">
        <f>N296*L296</f>
        <v>0</v>
      </c>
      <c r="AC296" s="35">
        <f>L296*P296</f>
        <v>0</v>
      </c>
      <c r="AD296" s="35">
        <f>Q296*L296</f>
        <v>0</v>
      </c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</row>
    <row r="297" spans="1:103" s="2" customFormat="1" ht="89.25" customHeight="1" thickBot="1">
      <c r="A297" s="227"/>
      <c r="B297" s="8"/>
      <c r="C297" s="201">
        <v>974</v>
      </c>
      <c r="D297" s="204" t="s">
        <v>535</v>
      </c>
      <c r="E297" s="77"/>
      <c r="F297" s="78" t="s">
        <v>564</v>
      </c>
      <c r="G297" s="220"/>
      <c r="H297" s="62"/>
      <c r="I297" s="62"/>
      <c r="J297" s="220"/>
      <c r="K297" s="34"/>
      <c r="L297" s="285"/>
      <c r="M297" s="34"/>
      <c r="N297" s="57">
        <v>25</v>
      </c>
      <c r="O297" s="276">
        <f t="shared" si="116"/>
        <v>27</v>
      </c>
      <c r="P297" s="58">
        <v>27</v>
      </c>
      <c r="Q297" s="59">
        <v>39</v>
      </c>
      <c r="R297" s="30">
        <f t="shared" si="108"/>
        <v>1.56</v>
      </c>
      <c r="S297" s="232">
        <f t="shared" si="109"/>
        <v>40</v>
      </c>
      <c r="T297" s="232">
        <f t="shared" si="110"/>
        <v>45</v>
      </c>
      <c r="U297" s="232">
        <f t="shared" si="111"/>
        <v>50</v>
      </c>
      <c r="V297" s="237">
        <f t="shared" si="112"/>
        <v>1.56</v>
      </c>
      <c r="W297" s="46">
        <f t="shared" si="113"/>
        <v>40</v>
      </c>
      <c r="X297" s="46">
        <f t="shared" si="117"/>
        <v>43</v>
      </c>
      <c r="Y297" s="46">
        <f t="shared" si="114"/>
        <v>50</v>
      </c>
      <c r="Z297" s="33"/>
      <c r="AA297" s="31">
        <f t="shared" si="115"/>
        <v>1.08</v>
      </c>
      <c r="AB297" s="35">
        <f>N297*L297</f>
        <v>0</v>
      </c>
      <c r="AC297" s="35">
        <f>L297*P297</f>
        <v>0</v>
      </c>
      <c r="AD297" s="35">
        <f>Q297*L297</f>
        <v>0</v>
      </c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</row>
    <row r="298" spans="1:103" s="2" customFormat="1" ht="72" customHeight="1" thickBot="1">
      <c r="A298" s="250"/>
      <c r="B298" s="8"/>
      <c r="C298" s="201">
        <v>529</v>
      </c>
      <c r="D298" s="243" t="s">
        <v>814</v>
      </c>
      <c r="E298" s="64"/>
      <c r="F298" s="90"/>
      <c r="G298" s="220" t="s">
        <v>917</v>
      </c>
      <c r="H298" s="62"/>
      <c r="I298" s="62"/>
      <c r="J298" s="220"/>
      <c r="K298" s="34"/>
      <c r="L298" s="285"/>
      <c r="M298" s="34"/>
      <c r="N298" s="57">
        <v>700</v>
      </c>
      <c r="O298" s="276">
        <f t="shared" si="116"/>
        <v>735</v>
      </c>
      <c r="P298" s="58">
        <v>770</v>
      </c>
      <c r="Q298" s="59">
        <v>1000</v>
      </c>
      <c r="R298" s="30">
        <f t="shared" si="108"/>
        <v>1.4285714285714286</v>
      </c>
      <c r="S298" s="232">
        <f t="shared" si="109"/>
        <v>1120</v>
      </c>
      <c r="T298" s="232">
        <f t="shared" si="110"/>
        <v>1260</v>
      </c>
      <c r="U298" s="232">
        <f t="shared" si="111"/>
        <v>1400</v>
      </c>
      <c r="V298" s="237">
        <f t="shared" si="112"/>
        <v>1.4285714285714286</v>
      </c>
      <c r="W298" s="46">
        <f t="shared" si="113"/>
        <v>1120</v>
      </c>
      <c r="X298" s="46">
        <f t="shared" si="117"/>
        <v>1190</v>
      </c>
      <c r="Y298" s="46">
        <f t="shared" si="114"/>
        <v>1400</v>
      </c>
      <c r="Z298" s="33"/>
      <c r="AA298" s="31">
        <f t="shared" si="115"/>
        <v>1.1000000000000001</v>
      </c>
      <c r="AB298" s="35">
        <f t="shared" si="105"/>
        <v>0</v>
      </c>
      <c r="AC298" s="35">
        <f t="shared" si="106"/>
        <v>0</v>
      </c>
      <c r="AD298" s="35">
        <f t="shared" si="107"/>
        <v>0</v>
      </c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</row>
    <row r="299" spans="1:103" s="2" customFormat="1" ht="89.25" customHeight="1" thickBot="1">
      <c r="A299" s="309" t="s">
        <v>916</v>
      </c>
      <c r="B299" s="8"/>
      <c r="C299" s="192">
        <v>5158</v>
      </c>
      <c r="D299" s="243" t="s">
        <v>815</v>
      </c>
      <c r="E299" s="77"/>
      <c r="F299" s="78" t="s">
        <v>818</v>
      </c>
      <c r="G299" s="220" t="s">
        <v>819</v>
      </c>
      <c r="H299" s="62"/>
      <c r="I299" s="62"/>
      <c r="J299" s="220"/>
      <c r="K299" s="34"/>
      <c r="L299" s="285"/>
      <c r="M299" s="34"/>
      <c r="N299" s="57">
        <v>900</v>
      </c>
      <c r="O299" s="276">
        <f t="shared" ref="O299:O307" si="118">CEILING(N299*1.05,1)</f>
        <v>945</v>
      </c>
      <c r="P299" s="58">
        <v>990</v>
      </c>
      <c r="Q299" s="59">
        <v>1260</v>
      </c>
      <c r="R299" s="30">
        <f t="shared" ref="R299:R307" si="119">Q299/N299</f>
        <v>1.4</v>
      </c>
      <c r="S299" s="232">
        <f t="shared" ref="S299:S307" si="120">N299*1.6</f>
        <v>1440</v>
      </c>
      <c r="T299" s="232">
        <f t="shared" ref="T299:T307" si="121">N299*1.8</f>
        <v>1620</v>
      </c>
      <c r="U299" s="232">
        <f t="shared" ref="U299:U307" si="122">N299*2</f>
        <v>1800</v>
      </c>
      <c r="V299" s="237">
        <f t="shared" ref="V299:V307" si="123">Q299/N299</f>
        <v>1.4</v>
      </c>
      <c r="W299" s="46">
        <f t="shared" ref="W299:W307" si="124">CEILING(N299*1.6,1)</f>
        <v>1440</v>
      </c>
      <c r="X299" s="46">
        <f t="shared" ref="X299:X307" si="125">CEILING(N299*1.7,1)</f>
        <v>1530</v>
      </c>
      <c r="Y299" s="46">
        <f t="shared" ref="Y299:Y307" si="126">CEILING(N299*2,1)</f>
        <v>1800</v>
      </c>
      <c r="Z299" s="33"/>
      <c r="AA299" s="31">
        <f t="shared" ref="AA299:AA307" si="127">P299/N299</f>
        <v>1.1000000000000001</v>
      </c>
      <c r="AB299" s="35">
        <f t="shared" ref="AB299:AB307" si="128">N299*L299</f>
        <v>0</v>
      </c>
      <c r="AC299" s="35">
        <f t="shared" ref="AC299:AC307" si="129">L299*P299</f>
        <v>0</v>
      </c>
      <c r="AD299" s="35">
        <f t="shared" ref="AD299:AD307" si="130">Q299*L299</f>
        <v>0</v>
      </c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</row>
    <row r="300" spans="1:103" s="2" customFormat="1" ht="50.25" customHeight="1" thickBot="1">
      <c r="A300" s="227"/>
      <c r="B300" s="8"/>
      <c r="C300" s="192">
        <v>1488</v>
      </c>
      <c r="D300" s="298" t="s">
        <v>745</v>
      </c>
      <c r="E300" s="301"/>
      <c r="F300" s="299" t="s">
        <v>747</v>
      </c>
      <c r="G300" s="299" t="s">
        <v>752</v>
      </c>
      <c r="H300" s="62"/>
      <c r="I300" s="62">
        <v>0.33</v>
      </c>
      <c r="J300" s="220" t="s">
        <v>746</v>
      </c>
      <c r="K300" s="34"/>
      <c r="L300" s="285"/>
      <c r="M300" s="34"/>
      <c r="N300" s="57">
        <v>1320</v>
      </c>
      <c r="O300" s="276">
        <f t="shared" si="118"/>
        <v>1386</v>
      </c>
      <c r="P300" s="58">
        <v>1426</v>
      </c>
      <c r="Q300" s="59">
        <v>1901</v>
      </c>
      <c r="R300" s="30">
        <f t="shared" si="119"/>
        <v>1.4401515151515152</v>
      </c>
      <c r="S300" s="232">
        <f t="shared" si="120"/>
        <v>2112</v>
      </c>
      <c r="T300" s="232">
        <f t="shared" si="121"/>
        <v>2376</v>
      </c>
      <c r="U300" s="232">
        <f t="shared" si="122"/>
        <v>2640</v>
      </c>
      <c r="V300" s="237">
        <f t="shared" si="123"/>
        <v>1.4401515151515152</v>
      </c>
      <c r="W300" s="46">
        <f t="shared" si="124"/>
        <v>2112</v>
      </c>
      <c r="X300" s="46">
        <f t="shared" si="125"/>
        <v>2244</v>
      </c>
      <c r="Y300" s="46">
        <f t="shared" si="126"/>
        <v>2640</v>
      </c>
      <c r="Z300" s="33"/>
      <c r="AA300" s="31">
        <f t="shared" si="127"/>
        <v>1.0803030303030303</v>
      </c>
      <c r="AB300" s="35">
        <f t="shared" si="128"/>
        <v>0</v>
      </c>
      <c r="AC300" s="35">
        <f t="shared" si="129"/>
        <v>0</v>
      </c>
      <c r="AD300" s="35">
        <f t="shared" si="130"/>
        <v>0</v>
      </c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</row>
    <row r="301" spans="1:103" s="2" customFormat="1" ht="38.25" customHeight="1" thickBot="1">
      <c r="A301" s="227"/>
      <c r="B301" s="8"/>
      <c r="C301" s="192">
        <v>925</v>
      </c>
      <c r="D301" s="298" t="s">
        <v>748</v>
      </c>
      <c r="E301" s="302"/>
      <c r="F301" s="299" t="s">
        <v>747</v>
      </c>
      <c r="G301" s="299" t="s">
        <v>753</v>
      </c>
      <c r="H301" s="62"/>
      <c r="I301" s="62">
        <v>0.41</v>
      </c>
      <c r="J301" s="220" t="s">
        <v>746</v>
      </c>
      <c r="K301" s="34"/>
      <c r="L301" s="285"/>
      <c r="M301" s="34"/>
      <c r="N301" s="57">
        <v>1575</v>
      </c>
      <c r="O301" s="276">
        <f t="shared" si="118"/>
        <v>1654</v>
      </c>
      <c r="P301" s="58">
        <v>1701</v>
      </c>
      <c r="Q301" s="59">
        <v>2268</v>
      </c>
      <c r="R301" s="30">
        <f t="shared" si="119"/>
        <v>1.44</v>
      </c>
      <c r="S301" s="232">
        <f t="shared" si="120"/>
        <v>2520</v>
      </c>
      <c r="T301" s="232">
        <f t="shared" si="121"/>
        <v>2835</v>
      </c>
      <c r="U301" s="232">
        <f t="shared" si="122"/>
        <v>3150</v>
      </c>
      <c r="V301" s="237">
        <f t="shared" si="123"/>
        <v>1.44</v>
      </c>
      <c r="W301" s="46">
        <f t="shared" si="124"/>
        <v>2520</v>
      </c>
      <c r="X301" s="46">
        <f t="shared" si="125"/>
        <v>2678</v>
      </c>
      <c r="Y301" s="46">
        <f t="shared" si="126"/>
        <v>3150</v>
      </c>
      <c r="Z301" s="33"/>
      <c r="AA301" s="31">
        <f t="shared" si="127"/>
        <v>1.08</v>
      </c>
      <c r="AB301" s="35">
        <f t="shared" si="128"/>
        <v>0</v>
      </c>
      <c r="AC301" s="35">
        <f t="shared" si="129"/>
        <v>0</v>
      </c>
      <c r="AD301" s="35">
        <f t="shared" si="130"/>
        <v>0</v>
      </c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</row>
    <row r="302" spans="1:103" s="2" customFormat="1" ht="38.25" customHeight="1" thickBot="1">
      <c r="A302" s="227"/>
      <c r="B302" s="8"/>
      <c r="C302" s="192">
        <v>926</v>
      </c>
      <c r="D302" s="298" t="s">
        <v>749</v>
      </c>
      <c r="E302" s="302"/>
      <c r="F302" s="299" t="s">
        <v>747</v>
      </c>
      <c r="G302" s="299" t="s">
        <v>758</v>
      </c>
      <c r="H302" s="62"/>
      <c r="I302" s="62">
        <v>0.47</v>
      </c>
      <c r="J302" s="220" t="s">
        <v>746</v>
      </c>
      <c r="K302" s="34"/>
      <c r="L302" s="285"/>
      <c r="M302" s="34"/>
      <c r="N302" s="57">
        <v>1690</v>
      </c>
      <c r="O302" s="276">
        <f t="shared" si="118"/>
        <v>1775</v>
      </c>
      <c r="P302" s="58">
        <v>1826</v>
      </c>
      <c r="Q302" s="59">
        <v>2434</v>
      </c>
      <c r="R302" s="30">
        <f t="shared" si="119"/>
        <v>1.4402366863905325</v>
      </c>
      <c r="S302" s="232">
        <f t="shared" si="120"/>
        <v>2704</v>
      </c>
      <c r="T302" s="232">
        <f t="shared" si="121"/>
        <v>3042</v>
      </c>
      <c r="U302" s="232">
        <f t="shared" si="122"/>
        <v>3380</v>
      </c>
      <c r="V302" s="237">
        <f t="shared" si="123"/>
        <v>1.4402366863905325</v>
      </c>
      <c r="W302" s="46">
        <f t="shared" si="124"/>
        <v>2704</v>
      </c>
      <c r="X302" s="46">
        <f t="shared" si="125"/>
        <v>2873</v>
      </c>
      <c r="Y302" s="46">
        <f t="shared" si="126"/>
        <v>3380</v>
      </c>
      <c r="Z302" s="33"/>
      <c r="AA302" s="31">
        <f t="shared" si="127"/>
        <v>1.0804733727810651</v>
      </c>
      <c r="AB302" s="35">
        <f t="shared" si="128"/>
        <v>0</v>
      </c>
      <c r="AC302" s="35">
        <f t="shared" si="129"/>
        <v>0</v>
      </c>
      <c r="AD302" s="35">
        <f t="shared" si="130"/>
        <v>0</v>
      </c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</row>
    <row r="303" spans="1:103" s="2" customFormat="1" ht="38.25" customHeight="1" thickBot="1">
      <c r="A303" s="227"/>
      <c r="B303" s="8"/>
      <c r="C303" s="192">
        <v>4699</v>
      </c>
      <c r="D303" s="298" t="s">
        <v>751</v>
      </c>
      <c r="E303" s="302"/>
      <c r="F303" s="299" t="s">
        <v>747</v>
      </c>
      <c r="G303" s="299" t="s">
        <v>759</v>
      </c>
      <c r="H303" s="62"/>
      <c r="I303" s="62">
        <v>0.53</v>
      </c>
      <c r="J303" s="220" t="s">
        <v>746</v>
      </c>
      <c r="K303" s="34"/>
      <c r="L303" s="285"/>
      <c r="M303" s="34"/>
      <c r="N303" s="57">
        <v>1770</v>
      </c>
      <c r="O303" s="276">
        <f>CEILING(N303*1.05,1)</f>
        <v>1859</v>
      </c>
      <c r="P303" s="58">
        <v>1912</v>
      </c>
      <c r="Q303" s="59">
        <v>2549</v>
      </c>
      <c r="R303" s="30">
        <f>Q303/N303</f>
        <v>1.4401129943502824</v>
      </c>
      <c r="S303" s="232">
        <f>N303*1.6</f>
        <v>2832</v>
      </c>
      <c r="T303" s="232">
        <f>N303*1.8</f>
        <v>3186</v>
      </c>
      <c r="U303" s="232">
        <f>N303*2</f>
        <v>3540</v>
      </c>
      <c r="V303" s="237">
        <f>Q303/N303</f>
        <v>1.4401129943502824</v>
      </c>
      <c r="W303" s="46">
        <f>CEILING(N303*1.6,1)</f>
        <v>2832</v>
      </c>
      <c r="X303" s="46">
        <f>CEILING(N303*1.7,1)</f>
        <v>3009</v>
      </c>
      <c r="Y303" s="46">
        <f>CEILING(N303*2,1)</f>
        <v>3540</v>
      </c>
      <c r="Z303" s="33"/>
      <c r="AA303" s="31">
        <f>P303/N303</f>
        <v>1.080225988700565</v>
      </c>
      <c r="AB303" s="35">
        <f>N303*L303</f>
        <v>0</v>
      </c>
      <c r="AC303" s="35">
        <f>L303*P303</f>
        <v>0</v>
      </c>
      <c r="AD303" s="35">
        <f>Q303*L303</f>
        <v>0</v>
      </c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</row>
    <row r="304" spans="1:103" s="2" customFormat="1" ht="38.25" customHeight="1" thickBot="1">
      <c r="A304" s="227"/>
      <c r="B304" s="8"/>
      <c r="C304" s="192">
        <v>928</v>
      </c>
      <c r="D304" s="298" t="s">
        <v>750</v>
      </c>
      <c r="E304" s="302"/>
      <c r="F304" s="299" t="s">
        <v>747</v>
      </c>
      <c r="G304" s="299" t="s">
        <v>760</v>
      </c>
      <c r="H304" s="62"/>
      <c r="I304" s="62">
        <v>0.56000000000000005</v>
      </c>
      <c r="J304" s="220" t="s">
        <v>746</v>
      </c>
      <c r="K304" s="34"/>
      <c r="L304" s="285"/>
      <c r="M304" s="34"/>
      <c r="N304" s="57">
        <v>1928</v>
      </c>
      <c r="O304" s="276">
        <f>CEILING(N304*1.05,1)</f>
        <v>2025</v>
      </c>
      <c r="P304" s="58">
        <v>2082</v>
      </c>
      <c r="Q304" s="59">
        <v>2776</v>
      </c>
      <c r="R304" s="30">
        <f>Q304/N304</f>
        <v>1.4398340248962656</v>
      </c>
      <c r="S304" s="232">
        <f>N304*1.6</f>
        <v>3084.8</v>
      </c>
      <c r="T304" s="232">
        <f>N304*1.8</f>
        <v>3470.4</v>
      </c>
      <c r="U304" s="232">
        <f>N304*2</f>
        <v>3856</v>
      </c>
      <c r="V304" s="237">
        <f>Q304/N304</f>
        <v>1.4398340248962656</v>
      </c>
      <c r="W304" s="46">
        <f>CEILING(N304*1.6,1)</f>
        <v>3085</v>
      </c>
      <c r="X304" s="46">
        <f>CEILING(N304*1.7,1)</f>
        <v>3278</v>
      </c>
      <c r="Y304" s="46">
        <f>CEILING(N304*2,1)</f>
        <v>3856</v>
      </c>
      <c r="Z304" s="33"/>
      <c r="AA304" s="31">
        <f>P304/N304</f>
        <v>1.0798755186721991</v>
      </c>
      <c r="AB304" s="35">
        <f>N304*L304</f>
        <v>0</v>
      </c>
      <c r="AC304" s="35">
        <f>L304*P304</f>
        <v>0</v>
      </c>
      <c r="AD304" s="35">
        <f>Q304*L304</f>
        <v>0</v>
      </c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</row>
    <row r="305" spans="1:103" s="2" customFormat="1" ht="38.25" customHeight="1" thickBot="1">
      <c r="A305" s="227"/>
      <c r="B305" s="8"/>
      <c r="C305" s="192">
        <v>1608</v>
      </c>
      <c r="D305" s="298" t="s">
        <v>754</v>
      </c>
      <c r="E305" s="302"/>
      <c r="F305" s="299" t="s">
        <v>747</v>
      </c>
      <c r="G305" s="299" t="s">
        <v>761</v>
      </c>
      <c r="H305" s="62"/>
      <c r="I305" s="62">
        <v>0.63</v>
      </c>
      <c r="J305" s="220" t="s">
        <v>746</v>
      </c>
      <c r="K305" s="34"/>
      <c r="L305" s="285"/>
      <c r="M305" s="34"/>
      <c r="N305" s="57">
        <v>2048</v>
      </c>
      <c r="O305" s="276">
        <f>CEILING(N305*1.05,1)</f>
        <v>2151</v>
      </c>
      <c r="P305" s="58">
        <v>2212</v>
      </c>
      <c r="Q305" s="59">
        <v>2949</v>
      </c>
      <c r="R305" s="30">
        <f>Q305/N305</f>
        <v>1.43994140625</v>
      </c>
      <c r="S305" s="232">
        <f>N305*1.6</f>
        <v>3276.8</v>
      </c>
      <c r="T305" s="232">
        <f>N305*1.8</f>
        <v>3686.4</v>
      </c>
      <c r="U305" s="232">
        <f>N305*2</f>
        <v>4096</v>
      </c>
      <c r="V305" s="237">
        <f>Q305/N305</f>
        <v>1.43994140625</v>
      </c>
      <c r="W305" s="46">
        <f>CEILING(N305*1.6,1)</f>
        <v>3277</v>
      </c>
      <c r="X305" s="46">
        <f>CEILING(N305*1.7,1)</f>
        <v>3482</v>
      </c>
      <c r="Y305" s="46">
        <f>CEILING(N305*2,1)</f>
        <v>4096</v>
      </c>
      <c r="Z305" s="33"/>
      <c r="AA305" s="31">
        <f>P305/N305</f>
        <v>1.080078125</v>
      </c>
      <c r="AB305" s="35">
        <f>N305*L305</f>
        <v>0</v>
      </c>
      <c r="AC305" s="35">
        <f>L305*P305</f>
        <v>0</v>
      </c>
      <c r="AD305" s="35">
        <f>Q305*L305</f>
        <v>0</v>
      </c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</row>
    <row r="306" spans="1:103" s="2" customFormat="1" ht="38.25" customHeight="1" thickBot="1">
      <c r="A306" s="227"/>
      <c r="B306" s="8"/>
      <c r="C306" s="192">
        <v>930</v>
      </c>
      <c r="D306" s="298" t="s">
        <v>755</v>
      </c>
      <c r="E306" s="302"/>
      <c r="F306" s="299" t="s">
        <v>747</v>
      </c>
      <c r="G306" s="299" t="s">
        <v>762</v>
      </c>
      <c r="H306" s="62"/>
      <c r="I306" s="62">
        <v>0.7</v>
      </c>
      <c r="J306" s="220" t="s">
        <v>746</v>
      </c>
      <c r="K306" s="34"/>
      <c r="L306" s="285"/>
      <c r="M306" s="34"/>
      <c r="N306" s="57">
        <v>2205</v>
      </c>
      <c r="O306" s="276">
        <f>CEILING(N306*1.05,1)</f>
        <v>2316</v>
      </c>
      <c r="P306" s="58">
        <v>2382</v>
      </c>
      <c r="Q306" s="59">
        <v>3176</v>
      </c>
      <c r="R306" s="30">
        <f>Q306/N306</f>
        <v>1.4403628117913831</v>
      </c>
      <c r="S306" s="232">
        <f>N306*1.6</f>
        <v>3528</v>
      </c>
      <c r="T306" s="232">
        <f>N306*1.8</f>
        <v>3969</v>
      </c>
      <c r="U306" s="232">
        <f>N306*2</f>
        <v>4410</v>
      </c>
      <c r="V306" s="237">
        <f>Q306/N306</f>
        <v>1.4403628117913831</v>
      </c>
      <c r="W306" s="46">
        <f>CEILING(N306*1.6,1)</f>
        <v>3528</v>
      </c>
      <c r="X306" s="46">
        <f>CEILING(N306*1.7,1)</f>
        <v>3749</v>
      </c>
      <c r="Y306" s="46">
        <f>CEILING(N306*2,1)</f>
        <v>4410</v>
      </c>
      <c r="Z306" s="33"/>
      <c r="AA306" s="31">
        <f>P306/N306</f>
        <v>1.0802721088435374</v>
      </c>
      <c r="AB306" s="35">
        <f>N306*L306</f>
        <v>0</v>
      </c>
      <c r="AC306" s="35">
        <f>L306*P306</f>
        <v>0</v>
      </c>
      <c r="AD306" s="35">
        <f>Q306*L306</f>
        <v>0</v>
      </c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</row>
    <row r="307" spans="1:103" s="2" customFormat="1" ht="38.25" customHeight="1" thickBot="1">
      <c r="A307" s="227"/>
      <c r="B307" s="8"/>
      <c r="C307" s="192">
        <v>932</v>
      </c>
      <c r="D307" s="298" t="s">
        <v>756</v>
      </c>
      <c r="E307" s="302"/>
      <c r="F307" s="299" t="s">
        <v>747</v>
      </c>
      <c r="G307" s="299" t="s">
        <v>763</v>
      </c>
      <c r="H307" s="62"/>
      <c r="I307" s="62">
        <v>0.76</v>
      </c>
      <c r="J307" s="220" t="s">
        <v>746</v>
      </c>
      <c r="K307" s="34"/>
      <c r="L307" s="285"/>
      <c r="M307" s="34"/>
      <c r="N307" s="57">
        <v>2445</v>
      </c>
      <c r="O307" s="276">
        <f t="shared" si="118"/>
        <v>2568</v>
      </c>
      <c r="P307" s="58">
        <v>2641</v>
      </c>
      <c r="Q307" s="59">
        <v>3521</v>
      </c>
      <c r="R307" s="30">
        <f t="shared" si="119"/>
        <v>1.440081799591002</v>
      </c>
      <c r="S307" s="232">
        <f t="shared" si="120"/>
        <v>3912</v>
      </c>
      <c r="T307" s="232">
        <f t="shared" si="121"/>
        <v>4401</v>
      </c>
      <c r="U307" s="232">
        <f t="shared" si="122"/>
        <v>4890</v>
      </c>
      <c r="V307" s="237">
        <f t="shared" si="123"/>
        <v>1.440081799591002</v>
      </c>
      <c r="W307" s="46">
        <f t="shared" si="124"/>
        <v>3912</v>
      </c>
      <c r="X307" s="46">
        <f t="shared" si="125"/>
        <v>4157</v>
      </c>
      <c r="Y307" s="46">
        <f t="shared" si="126"/>
        <v>4890</v>
      </c>
      <c r="Z307" s="33"/>
      <c r="AA307" s="31">
        <f t="shared" si="127"/>
        <v>1.080163599182004</v>
      </c>
      <c r="AB307" s="35">
        <f t="shared" si="128"/>
        <v>0</v>
      </c>
      <c r="AC307" s="35">
        <f t="shared" si="129"/>
        <v>0</v>
      </c>
      <c r="AD307" s="35">
        <f t="shared" si="130"/>
        <v>0</v>
      </c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</row>
    <row r="308" spans="1:103" s="2" customFormat="1" ht="38.25" customHeight="1" thickBot="1">
      <c r="A308" s="227"/>
      <c r="B308" s="8"/>
      <c r="C308" s="192">
        <v>933</v>
      </c>
      <c r="D308" s="298" t="s">
        <v>757</v>
      </c>
      <c r="E308" s="303"/>
      <c r="F308" s="299" t="s">
        <v>747</v>
      </c>
      <c r="G308" s="299" t="s">
        <v>764</v>
      </c>
      <c r="H308" s="62"/>
      <c r="I308" s="62">
        <v>0.83</v>
      </c>
      <c r="J308" s="220" t="s">
        <v>746</v>
      </c>
      <c r="K308" s="34"/>
      <c r="L308" s="285"/>
      <c r="M308" s="34"/>
      <c r="N308" s="57">
        <v>2718</v>
      </c>
      <c r="O308" s="276">
        <f>CEILING(N308*1.05,1)</f>
        <v>2854</v>
      </c>
      <c r="P308" s="58">
        <v>2935</v>
      </c>
      <c r="Q308" s="59">
        <v>3914</v>
      </c>
      <c r="R308" s="30">
        <f t="shared" ref="R308:R313" si="131">Q308/N308</f>
        <v>1.4400294334069168</v>
      </c>
      <c r="S308" s="232">
        <f t="shared" ref="S308:S313" si="132">N308*1.6</f>
        <v>4348.8</v>
      </c>
      <c r="T308" s="232">
        <f t="shared" ref="T308:T313" si="133">N308*1.8</f>
        <v>4892.4000000000005</v>
      </c>
      <c r="U308" s="232">
        <f t="shared" ref="U308:U313" si="134">N308*2</f>
        <v>5436</v>
      </c>
      <c r="V308" s="237">
        <f t="shared" ref="V308:V313" si="135">Q308/N308</f>
        <v>1.4400294334069168</v>
      </c>
      <c r="W308" s="46">
        <f t="shared" ref="W308:W313" si="136">CEILING(N308*1.6,1)</f>
        <v>4349</v>
      </c>
      <c r="X308" s="46">
        <f t="shared" ref="X308:X313" si="137">CEILING(N308*1.7,1)</f>
        <v>4621</v>
      </c>
      <c r="Y308" s="46">
        <f t="shared" ref="Y308:Y313" si="138">CEILING(N308*2,1)</f>
        <v>5436</v>
      </c>
      <c r="Z308" s="33"/>
      <c r="AA308" s="31">
        <f t="shared" ref="AA308:AA313" si="139">P308/N308</f>
        <v>1.0798381162619572</v>
      </c>
      <c r="AB308" s="35">
        <f t="shared" si="105"/>
        <v>0</v>
      </c>
      <c r="AC308" s="35">
        <f t="shared" si="106"/>
        <v>0</v>
      </c>
      <c r="AD308" s="35">
        <f t="shared" si="107"/>
        <v>0</v>
      </c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</row>
    <row r="309" spans="1:103" s="2" customFormat="1" ht="108.75" customHeight="1" thickBot="1">
      <c r="A309" s="227"/>
      <c r="B309" s="8"/>
      <c r="C309" s="192">
        <v>4865</v>
      </c>
      <c r="D309" s="308" t="s">
        <v>990</v>
      </c>
      <c r="E309" s="300"/>
      <c r="F309" s="314" t="s">
        <v>992</v>
      </c>
      <c r="G309" s="220" t="s">
        <v>991</v>
      </c>
      <c r="H309" s="62"/>
      <c r="I309" s="62">
        <v>0.17299999999999999</v>
      </c>
      <c r="J309" s="220" t="s">
        <v>552</v>
      </c>
      <c r="K309" s="34"/>
      <c r="L309" s="285"/>
      <c r="M309" s="34"/>
      <c r="N309" s="57">
        <v>351</v>
      </c>
      <c r="O309" s="276">
        <v>365</v>
      </c>
      <c r="P309" s="58">
        <v>379</v>
      </c>
      <c r="Q309" s="59">
        <v>490</v>
      </c>
      <c r="R309" s="30">
        <f t="shared" si="131"/>
        <v>1.396011396011396</v>
      </c>
      <c r="S309" s="232">
        <f t="shared" si="132"/>
        <v>561.6</v>
      </c>
      <c r="T309" s="232">
        <f t="shared" si="133"/>
        <v>631.80000000000007</v>
      </c>
      <c r="U309" s="232">
        <f t="shared" si="134"/>
        <v>702</v>
      </c>
      <c r="V309" s="237">
        <f t="shared" si="135"/>
        <v>1.396011396011396</v>
      </c>
      <c r="W309" s="46">
        <f t="shared" si="136"/>
        <v>562</v>
      </c>
      <c r="X309" s="46">
        <f t="shared" si="137"/>
        <v>597</v>
      </c>
      <c r="Y309" s="46">
        <f t="shared" si="138"/>
        <v>702</v>
      </c>
      <c r="Z309" s="33"/>
      <c r="AA309" s="31">
        <f t="shared" si="139"/>
        <v>1.0797720797720798</v>
      </c>
      <c r="AB309" s="35">
        <f>N309*L309</f>
        <v>0</v>
      </c>
      <c r="AC309" s="35">
        <f>L309*P309</f>
        <v>0</v>
      </c>
      <c r="AD309" s="35">
        <f>Q309*L309</f>
        <v>0</v>
      </c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</row>
    <row r="310" spans="1:103" s="2" customFormat="1" ht="89.25" customHeight="1" thickBot="1">
      <c r="A310" s="227"/>
      <c r="B310" s="8"/>
      <c r="C310" s="192">
        <v>1836</v>
      </c>
      <c r="D310" s="308" t="s">
        <v>829</v>
      </c>
      <c r="E310" s="300"/>
      <c r="F310" s="55"/>
      <c r="G310" s="220" t="s">
        <v>833</v>
      </c>
      <c r="H310" s="62"/>
      <c r="I310" s="62">
        <v>2.5000000000000001E-2</v>
      </c>
      <c r="J310" s="220" t="s">
        <v>832</v>
      </c>
      <c r="K310" s="34"/>
      <c r="L310" s="285"/>
      <c r="M310" s="34"/>
      <c r="N310" s="57">
        <v>543</v>
      </c>
      <c r="O310" s="276">
        <f>CEILING(N310*1.05,1)</f>
        <v>571</v>
      </c>
      <c r="P310" s="58">
        <f>N310*1.1</f>
        <v>597.30000000000007</v>
      </c>
      <c r="Q310" s="59">
        <v>836</v>
      </c>
      <c r="R310" s="30">
        <f t="shared" si="131"/>
        <v>1.5395948434622468</v>
      </c>
      <c r="S310" s="232">
        <f t="shared" si="132"/>
        <v>868.80000000000007</v>
      </c>
      <c r="T310" s="232">
        <f t="shared" si="133"/>
        <v>977.4</v>
      </c>
      <c r="U310" s="232">
        <f t="shared" si="134"/>
        <v>1086</v>
      </c>
      <c r="V310" s="237">
        <f t="shared" si="135"/>
        <v>1.5395948434622468</v>
      </c>
      <c r="W310" s="46">
        <f t="shared" si="136"/>
        <v>869</v>
      </c>
      <c r="X310" s="46">
        <f t="shared" si="137"/>
        <v>924</v>
      </c>
      <c r="Y310" s="46">
        <f t="shared" si="138"/>
        <v>1086</v>
      </c>
      <c r="Z310" s="33"/>
      <c r="AA310" s="31">
        <f t="shared" si="139"/>
        <v>1.1000000000000001</v>
      </c>
      <c r="AB310" s="35">
        <f t="shared" si="105"/>
        <v>0</v>
      </c>
      <c r="AC310" s="35">
        <f t="shared" si="106"/>
        <v>0</v>
      </c>
      <c r="AD310" s="35">
        <f t="shared" si="107"/>
        <v>0</v>
      </c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</row>
    <row r="311" spans="1:103" s="2" customFormat="1" ht="89.25" customHeight="1" thickBot="1">
      <c r="A311" s="227"/>
      <c r="B311" s="8"/>
      <c r="C311" s="192">
        <v>1837</v>
      </c>
      <c r="D311" s="308" t="s">
        <v>830</v>
      </c>
      <c r="E311" s="300"/>
      <c r="F311" s="55"/>
      <c r="G311" s="220" t="s">
        <v>833</v>
      </c>
      <c r="H311" s="62"/>
      <c r="I311" s="62">
        <v>2.5000000000000001E-2</v>
      </c>
      <c r="J311" s="220" t="s">
        <v>832</v>
      </c>
      <c r="K311" s="34"/>
      <c r="L311" s="285"/>
      <c r="M311" s="34"/>
      <c r="N311" s="57">
        <v>593</v>
      </c>
      <c r="O311" s="276">
        <f>CEILING(N311*1.05,1)</f>
        <v>623</v>
      </c>
      <c r="P311" s="58">
        <f>N311*1.1</f>
        <v>652.30000000000007</v>
      </c>
      <c r="Q311" s="59">
        <v>912</v>
      </c>
      <c r="R311" s="30">
        <f t="shared" si="131"/>
        <v>1.5379426644182124</v>
      </c>
      <c r="S311" s="232">
        <f t="shared" si="132"/>
        <v>948.80000000000007</v>
      </c>
      <c r="T311" s="232">
        <f t="shared" si="133"/>
        <v>1067.4000000000001</v>
      </c>
      <c r="U311" s="232">
        <f t="shared" si="134"/>
        <v>1186</v>
      </c>
      <c r="V311" s="237">
        <f t="shared" si="135"/>
        <v>1.5379426644182124</v>
      </c>
      <c r="W311" s="46">
        <f t="shared" si="136"/>
        <v>949</v>
      </c>
      <c r="X311" s="46">
        <f t="shared" si="137"/>
        <v>1009</v>
      </c>
      <c r="Y311" s="46">
        <f t="shared" si="138"/>
        <v>1186</v>
      </c>
      <c r="Z311" s="33"/>
      <c r="AA311" s="31">
        <f t="shared" si="139"/>
        <v>1.1000000000000001</v>
      </c>
      <c r="AB311" s="35">
        <f>N311*L311</f>
        <v>0</v>
      </c>
      <c r="AC311" s="35">
        <f>L311*P311</f>
        <v>0</v>
      </c>
      <c r="AD311" s="35">
        <f>Q311*L311</f>
        <v>0</v>
      </c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</row>
    <row r="312" spans="1:103" s="2" customFormat="1" ht="89.25" customHeight="1" thickBot="1">
      <c r="A312" s="227"/>
      <c r="B312" s="8"/>
      <c r="C312" s="192">
        <v>1838</v>
      </c>
      <c r="D312" s="308" t="s">
        <v>831</v>
      </c>
      <c r="E312" s="300"/>
      <c r="F312" s="55"/>
      <c r="G312" s="220" t="s">
        <v>833</v>
      </c>
      <c r="H312" s="62"/>
      <c r="I312" s="62">
        <v>2.5000000000000001E-2</v>
      </c>
      <c r="J312" s="220" t="s">
        <v>832</v>
      </c>
      <c r="K312" s="34"/>
      <c r="L312" s="285"/>
      <c r="M312" s="34"/>
      <c r="N312" s="57">
        <v>593</v>
      </c>
      <c r="O312" s="276">
        <f>CEILING(N312*1.05,1)</f>
        <v>623</v>
      </c>
      <c r="P312" s="58">
        <f>N312*1.1</f>
        <v>652.30000000000007</v>
      </c>
      <c r="Q312" s="59">
        <v>912</v>
      </c>
      <c r="R312" s="30">
        <f t="shared" si="131"/>
        <v>1.5379426644182124</v>
      </c>
      <c r="S312" s="232">
        <f t="shared" si="132"/>
        <v>948.80000000000007</v>
      </c>
      <c r="T312" s="232">
        <f t="shared" si="133"/>
        <v>1067.4000000000001</v>
      </c>
      <c r="U312" s="232">
        <f t="shared" si="134"/>
        <v>1186</v>
      </c>
      <c r="V312" s="237">
        <f t="shared" si="135"/>
        <v>1.5379426644182124</v>
      </c>
      <c r="W312" s="46">
        <f t="shared" si="136"/>
        <v>949</v>
      </c>
      <c r="X312" s="46">
        <f t="shared" si="137"/>
        <v>1009</v>
      </c>
      <c r="Y312" s="46">
        <f t="shared" si="138"/>
        <v>1186</v>
      </c>
      <c r="Z312" s="33"/>
      <c r="AA312" s="31">
        <f t="shared" si="139"/>
        <v>1.1000000000000001</v>
      </c>
      <c r="AB312" s="35">
        <f>N312*L312</f>
        <v>0</v>
      </c>
      <c r="AC312" s="35">
        <f>L312*P312</f>
        <v>0</v>
      </c>
      <c r="AD312" s="35">
        <f>Q312*L312</f>
        <v>0</v>
      </c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</row>
    <row r="313" spans="1:103" s="2" customFormat="1" ht="89.25" customHeight="1" thickBot="1">
      <c r="A313" s="227"/>
      <c r="B313" s="8"/>
      <c r="C313" s="192">
        <v>11346</v>
      </c>
      <c r="D313" s="243" t="s">
        <v>536</v>
      </c>
      <c r="E313" s="300"/>
      <c r="F313" s="55" t="s">
        <v>565</v>
      </c>
      <c r="G313" s="220"/>
      <c r="H313" s="62"/>
      <c r="I313" s="62"/>
      <c r="J313" s="220"/>
      <c r="K313" s="34"/>
      <c r="L313" s="285"/>
      <c r="M313" s="34"/>
      <c r="N313" s="57">
        <v>25</v>
      </c>
      <c r="O313" s="276">
        <f>CEILING(N313*1.05,1)</f>
        <v>27</v>
      </c>
      <c r="P313" s="58">
        <v>30</v>
      </c>
      <c r="Q313" s="59">
        <v>50</v>
      </c>
      <c r="R313" s="30">
        <f t="shared" si="131"/>
        <v>2</v>
      </c>
      <c r="S313" s="232">
        <f t="shared" si="132"/>
        <v>40</v>
      </c>
      <c r="T313" s="232">
        <f t="shared" si="133"/>
        <v>45</v>
      </c>
      <c r="U313" s="232">
        <f t="shared" si="134"/>
        <v>50</v>
      </c>
      <c r="V313" s="237">
        <f t="shared" si="135"/>
        <v>2</v>
      </c>
      <c r="W313" s="46">
        <f t="shared" si="136"/>
        <v>40</v>
      </c>
      <c r="X313" s="46">
        <f t="shared" si="137"/>
        <v>43</v>
      </c>
      <c r="Y313" s="46">
        <f t="shared" si="138"/>
        <v>50</v>
      </c>
      <c r="Z313" s="33"/>
      <c r="AA313" s="31">
        <f t="shared" si="139"/>
        <v>1.2</v>
      </c>
      <c r="AB313" s="35">
        <f t="shared" si="105"/>
        <v>0</v>
      </c>
      <c r="AC313" s="35">
        <f t="shared" si="106"/>
        <v>0</v>
      </c>
      <c r="AD313" s="35">
        <f t="shared" si="107"/>
        <v>0</v>
      </c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</row>
    <row r="314" spans="1:103" ht="13.5" thickBot="1">
      <c r="B314" s="8"/>
      <c r="C314" s="111"/>
      <c r="D314" s="112"/>
      <c r="E314" s="113"/>
      <c r="F314" s="113"/>
      <c r="G314" s="113"/>
      <c r="H314" s="113"/>
      <c r="I314" s="113"/>
      <c r="J314" s="114"/>
      <c r="K314" s="47"/>
      <c r="L314" s="286"/>
      <c r="M314" s="47"/>
      <c r="N314" s="114"/>
      <c r="O314" s="114"/>
      <c r="P314" s="114"/>
      <c r="Q314" s="115"/>
      <c r="R314" s="30"/>
      <c r="S314" s="232"/>
      <c r="T314" s="232"/>
      <c r="U314" s="232"/>
      <c r="V314" s="237"/>
      <c r="W314" s="32"/>
      <c r="X314" s="32"/>
      <c r="Y314" s="32"/>
      <c r="Z314" s="33"/>
      <c r="AA314" s="31"/>
      <c r="AB314" s="48">
        <f>SUM(AB7:AB313)</f>
        <v>0</v>
      </c>
      <c r="AC314" s="48">
        <f>SUM(AC7:AC313)</f>
        <v>0</v>
      </c>
      <c r="AD314" s="48">
        <f>SUM(AD7:AD313)</f>
        <v>0</v>
      </c>
    </row>
    <row r="315" spans="1:103" ht="13.5" thickBot="1">
      <c r="C315" s="111"/>
      <c r="D315" s="116"/>
      <c r="E315" s="117"/>
      <c r="F315" s="117"/>
      <c r="G315" s="117"/>
      <c r="H315" s="117"/>
      <c r="I315" s="117"/>
      <c r="J315" s="118"/>
      <c r="K315" s="47"/>
      <c r="L315" s="286"/>
      <c r="M315" s="47"/>
      <c r="N315" s="119"/>
      <c r="O315" s="120"/>
      <c r="P315" s="120"/>
      <c r="Q315" s="121"/>
      <c r="R315" s="30"/>
      <c r="S315" s="232"/>
      <c r="T315" s="232"/>
      <c r="U315" s="232"/>
      <c r="V315" s="237"/>
      <c r="W315" s="32"/>
      <c r="X315" s="32"/>
      <c r="Y315" s="32"/>
      <c r="Z315" s="33"/>
      <c r="AA315" s="31"/>
      <c r="AB315" s="48"/>
      <c r="AC315" s="48"/>
      <c r="AD315" s="48"/>
    </row>
    <row r="316" spans="1:103">
      <c r="C316" s="111"/>
      <c r="D316" s="122" t="s">
        <v>32</v>
      </c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4"/>
      <c r="R316" s="30"/>
      <c r="S316" s="232"/>
      <c r="T316" s="232"/>
      <c r="U316" s="232"/>
      <c r="V316" s="237"/>
      <c r="W316" s="32"/>
      <c r="X316" s="32"/>
      <c r="Y316" s="32"/>
      <c r="Z316" s="33"/>
      <c r="AA316" s="31"/>
      <c r="AB316" s="48"/>
      <c r="AC316" s="48"/>
      <c r="AD316" s="48"/>
    </row>
    <row r="317" spans="1:103" ht="13.5" thickBot="1">
      <c r="C317" s="111"/>
      <c r="D317" s="125" t="s">
        <v>727</v>
      </c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30"/>
      <c r="S317" s="232"/>
      <c r="T317" s="232"/>
      <c r="U317" s="232"/>
      <c r="V317" s="237"/>
      <c r="W317" s="32"/>
      <c r="X317" s="32"/>
      <c r="Y317" s="32"/>
      <c r="Z317" s="33"/>
      <c r="AA317" s="31"/>
      <c r="AB317" s="48"/>
      <c r="AC317" s="48"/>
      <c r="AD317" s="48"/>
    </row>
    <row r="318" spans="1:103" ht="13.5" thickBot="1">
      <c r="C318" s="111"/>
      <c r="D318" s="128"/>
      <c r="E318" s="129"/>
      <c r="F318" s="129"/>
      <c r="G318" s="129"/>
      <c r="H318" s="129"/>
      <c r="I318" s="129"/>
      <c r="J318" s="130"/>
      <c r="K318" s="130"/>
      <c r="L318" s="130"/>
      <c r="M318" s="130"/>
      <c r="N318" s="130"/>
      <c r="O318" s="130"/>
      <c r="P318" s="130"/>
      <c r="Q318" s="131"/>
      <c r="R318" s="30"/>
      <c r="S318" s="232"/>
      <c r="T318" s="232"/>
      <c r="U318" s="232"/>
      <c r="V318" s="237"/>
      <c r="W318" s="32"/>
      <c r="X318" s="32"/>
      <c r="Y318" s="32"/>
      <c r="Z318" s="33"/>
      <c r="AA318" s="31"/>
      <c r="AB318" s="48"/>
      <c r="AC318" s="48"/>
      <c r="AD318" s="48"/>
    </row>
    <row r="319" spans="1:103">
      <c r="C319" s="111"/>
      <c r="D319" s="122" t="s">
        <v>33</v>
      </c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4"/>
      <c r="R319" s="30"/>
      <c r="S319" s="232"/>
      <c r="T319" s="232"/>
      <c r="U319" s="232"/>
      <c r="V319" s="237"/>
      <c r="W319" s="32"/>
      <c r="X319" s="32"/>
      <c r="Y319" s="32"/>
      <c r="Z319" s="33"/>
      <c r="AA319" s="31"/>
      <c r="AB319" s="48"/>
      <c r="AC319" s="48"/>
      <c r="AD319" s="48"/>
    </row>
    <row r="320" spans="1:103" ht="13.5" thickBot="1">
      <c r="C320" s="111"/>
      <c r="D320" s="125" t="s">
        <v>34</v>
      </c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30"/>
      <c r="S320" s="232"/>
      <c r="T320" s="232"/>
      <c r="U320" s="232"/>
      <c r="V320" s="237"/>
      <c r="W320" s="32"/>
      <c r="X320" s="32"/>
      <c r="Y320" s="32"/>
      <c r="Z320" s="33"/>
      <c r="AA320" s="31"/>
      <c r="AB320" s="48"/>
      <c r="AC320" s="48"/>
      <c r="AD320" s="48"/>
    </row>
    <row r="321" spans="3:30">
      <c r="C321" s="111"/>
      <c r="D321" s="132"/>
      <c r="E321" s="113"/>
      <c r="F321" s="113"/>
      <c r="G321" s="113"/>
      <c r="H321" s="113"/>
      <c r="I321" s="113"/>
      <c r="J321" s="114"/>
      <c r="K321" s="114"/>
      <c r="L321" s="114"/>
      <c r="M321" s="114"/>
      <c r="N321" s="114"/>
      <c r="O321" s="114"/>
      <c r="P321" s="114"/>
      <c r="Q321" s="115"/>
      <c r="R321" s="30"/>
      <c r="S321" s="232"/>
      <c r="T321" s="232"/>
      <c r="U321" s="232"/>
      <c r="V321" s="237"/>
      <c r="W321" s="32"/>
      <c r="X321" s="32"/>
      <c r="Y321" s="32"/>
      <c r="Z321" s="33"/>
      <c r="AA321" s="31"/>
      <c r="AB321" s="48"/>
      <c r="AC321" s="48"/>
      <c r="AD321" s="48"/>
    </row>
    <row r="322" spans="3:30">
      <c r="C322" s="111"/>
      <c r="D322" s="132"/>
      <c r="E322" s="133"/>
      <c r="F322" s="133"/>
      <c r="G322" s="133"/>
      <c r="H322" s="133"/>
      <c r="I322" s="133"/>
      <c r="J322" s="74"/>
      <c r="K322" s="47"/>
      <c r="L322" s="286"/>
      <c r="M322" s="47"/>
      <c r="N322" s="74"/>
      <c r="O322" s="74"/>
      <c r="P322" s="74"/>
      <c r="Q322" s="115"/>
      <c r="R322" s="30"/>
      <c r="S322" s="232"/>
      <c r="T322" s="232"/>
      <c r="U322" s="232"/>
      <c r="V322" s="237"/>
      <c r="W322" s="32"/>
      <c r="X322" s="32"/>
      <c r="Y322" s="32"/>
      <c r="Z322" s="33"/>
      <c r="AA322" s="31"/>
      <c r="AB322" s="48"/>
      <c r="AC322" s="48"/>
      <c r="AD322" s="48"/>
    </row>
  </sheetData>
  <hyperlinks>
    <hyperlink ref="D7" r:id="rId1" display="Йетти 120 СУПЕР"/>
    <hyperlink ref="D13" r:id="rId2"/>
    <hyperlink ref="D17" r:id="rId3" display="Лось 140 "/>
    <hyperlink ref="D22" r:id="rId4" display="Экспедиционный 100 "/>
    <hyperlink ref="D23" r:id="rId5" display="Лагонаки 80+20"/>
    <hyperlink ref="D27" r:id="rId6" display="Юниор 20"/>
    <hyperlink ref="D28" r:id="rId7" display="Sky Drive"/>
    <hyperlink ref="D29" r:id="rId8" display="АКТИВ с чехлом от дождя"/>
    <hyperlink ref="D30" r:id="rId9" display="Альпина 3 супер (с бол. карманом)"/>
    <hyperlink ref="D31" r:id="rId10" display="Альпина 1 (с сеткой)"/>
    <hyperlink ref="D33" r:id="rId11" display="Дачник 33N"/>
    <hyperlink ref="D34" r:id="rId12" display="Дачник 50N (три кармана)"/>
    <hyperlink ref="D35" r:id="rId13" display="Дачник 50NS (ппэ на спине, 3карм)"/>
    <hyperlink ref="D36" r:id="rId14" display="Дачник 70NS (ппэ на спине)"/>
    <hyperlink ref="D38" r:id="rId15" display="Алтай-40 "/>
    <hyperlink ref="D44" r:id="rId16" display="Чехол от дождя на рюкзак 100л"/>
    <hyperlink ref="D45" r:id="rId17" display="Чехол от дождя на рюкзак 80л"/>
    <hyperlink ref="D46" r:id="rId18" display="Чехол от дождя на рюкзак 60л"/>
    <hyperlink ref="D47" r:id="rId19" display="Чехол от дождя на рюкзак 40л"/>
    <hyperlink ref="D49" r:id="rId20"/>
    <hyperlink ref="D50" r:id="rId21"/>
    <hyperlink ref="D62" r:id="rId22"/>
    <hyperlink ref="D63" r:id="rId23"/>
    <hyperlink ref="D65" r:id="rId24"/>
    <hyperlink ref="D73" r:id="rId25"/>
    <hyperlink ref="D78" r:id="rId26"/>
    <hyperlink ref="D80" r:id="rId27"/>
    <hyperlink ref="D81" r:id="rId28"/>
    <hyperlink ref="D82" r:id="rId29"/>
    <hyperlink ref="D83" r:id="rId30" display="Полоска с ушами"/>
    <hyperlink ref="D84" r:id="rId31" display="Полоска прямая"/>
    <hyperlink ref="D91" r:id="rId32"/>
    <hyperlink ref="D93" r:id="rId33"/>
    <hyperlink ref="D95" r:id="rId34" display="Шарф"/>
    <hyperlink ref="D102" r:id="rId35" display="Компакт 16 (рюкзак-барсетка)"/>
    <hyperlink ref="D104" r:id="rId36" display="Рюкзак Online 30,  для ноутбука "/>
    <hyperlink ref="D105" r:id="rId37" display="Навигатор "/>
    <hyperlink ref="D97" r:id="rId38" display="Бегун"/>
    <hyperlink ref="D106" r:id="rId39" display="Радиус, рюкзак-навеска"/>
    <hyperlink ref="D107" r:id="rId40" display="Спутник"/>
    <hyperlink ref="D108" r:id="rId41" display="Капля на одной лямке"/>
    <hyperlink ref="D109" r:id="rId42" display="Чибис"/>
    <hyperlink ref="D112" r:id="rId43"/>
    <hyperlink ref="D113" r:id="rId44"/>
    <hyperlink ref="D114" r:id="rId45"/>
    <hyperlink ref="D115" r:id="rId46"/>
    <hyperlink ref="D122" r:id="rId47"/>
    <hyperlink ref="D124" r:id="rId48"/>
    <hyperlink ref="D127" r:id="rId49" display="Чехол под коврик 8-10мм"/>
    <hyperlink ref="D128" r:id="rId50" display="Чехол под коврик 15мм"/>
    <hyperlink ref="D151" r:id="rId51"/>
    <hyperlink ref="D152" r:id="rId52"/>
    <hyperlink ref="D153" r:id="rId53"/>
    <hyperlink ref="D154" r:id="rId54"/>
    <hyperlink ref="D158" r:id="rId55"/>
    <hyperlink ref="D159" r:id="rId56"/>
    <hyperlink ref="D161" r:id="rId57" display="Чехол-тент для велосип. Симплекс"/>
    <hyperlink ref="D162" r:id="rId58"/>
    <hyperlink ref="D163" r:id="rId59"/>
    <hyperlink ref="D169" r:id="rId60"/>
    <hyperlink ref="D166" r:id="rId61"/>
    <hyperlink ref="D171" r:id="rId62"/>
    <hyperlink ref="D172" r:id="rId63"/>
    <hyperlink ref="D173" r:id="rId64"/>
    <hyperlink ref="D175" r:id="rId65"/>
    <hyperlink ref="D177" r:id="rId66"/>
    <hyperlink ref="D178" r:id="rId67"/>
    <hyperlink ref="D180" r:id="rId68"/>
    <hyperlink ref="D181" r:id="rId69"/>
    <hyperlink ref="D182" r:id="rId70"/>
    <hyperlink ref="D183" r:id="rId71"/>
    <hyperlink ref="D191" r:id="rId72" display="Чехол  для г/лыж &quot;Любитель&quot;"/>
    <hyperlink ref="D192" r:id="rId73"/>
    <hyperlink ref="D193" r:id="rId74"/>
    <hyperlink ref="D194" r:id="rId75"/>
    <hyperlink ref="D195" r:id="rId76"/>
    <hyperlink ref="D148" r:id="rId77"/>
    <hyperlink ref="D149" r:id="rId78"/>
    <hyperlink ref="D133" r:id="rId79"/>
    <hyperlink ref="D134" r:id="rId80"/>
    <hyperlink ref="D135" r:id="rId81"/>
    <hyperlink ref="D262" r:id="rId82"/>
    <hyperlink ref="D268" r:id="rId83"/>
    <hyperlink ref="D233" r:id="rId84" display="Волчатник 100 м"/>
    <hyperlink ref="D241" r:id="rId85"/>
    <hyperlink ref="D130" r:id="rId86" display="Сумка дорожная (баул ПР)"/>
    <hyperlink ref="D205" r:id="rId87" display="Чехол-кофр для г/лыж с колесами"/>
    <hyperlink ref="D206" r:id="rId88" display="Чехол-кофр для г/лыж с колесами"/>
    <hyperlink ref="D69" r:id="rId89" display="Бахилы-&quot;фон.&quot; с раз.молн и крючк."/>
    <hyperlink ref="D217" r:id="rId90"/>
    <hyperlink ref="D218" r:id="rId91"/>
    <hyperlink ref="D207" r:id="rId92" display="Сумка для г/лыж бот ЛАЙТ Терра 36-42"/>
    <hyperlink ref="D209" r:id="rId93"/>
    <hyperlink ref="D210" r:id="rId94"/>
    <hyperlink ref="D211" r:id="rId95"/>
    <hyperlink ref="D216" r:id="rId96"/>
    <hyperlink ref="D219" r:id="rId97"/>
    <hyperlink ref="D220" r:id="rId98"/>
    <hyperlink ref="D222" r:id="rId99"/>
    <hyperlink ref="D223" r:id="rId100"/>
    <hyperlink ref="D261" r:id="rId101"/>
    <hyperlink ref="D248" r:id="rId102"/>
    <hyperlink ref="D252" r:id="rId103" display="Коврик лист 10мм 180х50 с кольцами"/>
    <hyperlink ref="D253" r:id="rId104" display="Коврик лист 10мм 180х60 с кольцами"/>
    <hyperlink ref="D257" r:id="rId105" display="Коврик лист 15мм 180х50 см с кольцами"/>
    <hyperlink ref="D258" r:id="rId106" display="Коврик лист 15мм 180х60 см с кольцами"/>
    <hyperlink ref="D259" r:id="rId107" display="Коврик лист 15мм 180х75 см с кольцами"/>
    <hyperlink ref="D126" r:id="rId108" display="Чехол для котла 10л"/>
    <hyperlink ref="D208" r:id="rId109" display="Сумка для г/лыж бот ЛАЙТ Терра 42-46"/>
    <hyperlink ref="D221" r:id="rId110"/>
    <hyperlink ref="D99" r:id="rId111" display="Кайлас 18л городской рюкзак для ноутбука"/>
    <hyperlink ref="D100" r:id="rId112" display="Клубный 20"/>
    <hyperlink ref="D155" r:id="rId113" display="Планшет для карты с кр. на руль."/>
    <hyperlink ref="D68" r:id="rId114"/>
    <hyperlink ref="D101" r:id="rId115" display="Контейнер"/>
    <hyperlink ref="D77" r:id="rId116"/>
    <hyperlink ref="D234" r:id="rId117" display="Трос костр. 2мм нерж с 3 цепочками Терра"/>
    <hyperlink ref="D263" r:id="rId118"/>
    <hyperlink ref="D164" r:id="rId119" display="Чехол Лотос 26 (на колёса без разборки)"/>
    <hyperlink ref="D79" r:id="rId120"/>
    <hyperlink ref="D156" r:id="rId121"/>
    <hyperlink ref="D235" r:id="rId122" display="сетка"/>
    <hyperlink ref="D242" r:id="rId123"/>
    <hyperlink ref="C7" r:id="rId124" display="https://terra812.ru/ryukzaki/turisticheskie-ryukzaki/Travel-backpack-Terra-Yetti-120L-super"/>
    <hyperlink ref="C17" r:id="rId125" display="https://terra812.ru/ryukzaki/turisticheskie-ryukzaki/Large-travel-backpack-Terra-Moose-140l"/>
    <hyperlink ref="C22" r:id="rId126" display="https://terra812.ru/ryukzaki/turisticheskie-ryukzaki/Travel-backpack-Terra-Expeditionary-100-l"/>
    <hyperlink ref="C23" r:id="rId127" display="https://terra812.ru/ryukzaki/turisticheskie-ryukzaki/terra-ryukzak-turistskij-lagonaki-8020l"/>
    <hyperlink ref="C27" r:id="rId128" display="https://terra812.ru/ryukzaki/turisticheskie-ryukzaki/Teenage-backpack-Terra-Junior-20-red-St-ser"/>
    <hyperlink ref="C28" r:id="rId129" display="https://terra812.ru/ryukzaki/sportivnye-ryukzaki/Travel-backpack-Terra-SkyDrive"/>
    <hyperlink ref="C29" r:id="rId130" display="https://terra812.ru/ryukzaki/turisticheskie-ryukzaki/Backpack-travel-Terra-Active-35L"/>
    <hyperlink ref="C30" r:id="rId131" display="https://terra812.ru/ryukzaki/turisticheskie-ryukzaki/Backpack-Terra-Alpina-3-super"/>
    <hyperlink ref="C36" r:id="rId132" display="https://terra812.ru/ryukzaki/turisticheskie-ryukzaki/Travel-backpack-Terra-70-NS"/>
    <hyperlink ref="C38" r:id="rId133" display="https://terra812.ru/ryukzaki/turisticheskie-ryukzaki/Travel-backpack-Terra-Altai-40L"/>
    <hyperlink ref="C41" r:id="rId134" display="https://terra812.ru/ryukzaki/turisticheskie-ryukzaki/Travel-backpack-Terra-Altai-100L"/>
    <hyperlink ref="C44" r:id="rId135" display="https://terra812.ru/chehol-na-ryukzak-xl-80-110l-zheltyy-terra"/>
    <hyperlink ref="C45" r:id="rId136" display="https://terra812.ru/ryukzaki/chehly-na-ryukzaki-i-veloryukzaki/chehol-na-ryukzak-l-60-100l-pu-zheltyy-terra"/>
    <hyperlink ref="C46" r:id="rId137" display="https://terra812.ru/chehol-na-ryukzak-m-40-60l-terra"/>
    <hyperlink ref="C47" r:id="rId138" display="https://terra812.ru/chehol-na-ryukzak-s-35-40l-terra"/>
    <hyperlink ref="C65" r:id="rId139" display="https://terra812.ru/turisticheskaya-odezhda/kurtki/kurtka-anorak-terra-briz-membrana"/>
    <hyperlink ref="C68" r:id="rId140" display="https://terra812.ru/turisticheskaya-odezhda/kurtki/plasch-anorak"/>
    <hyperlink ref="C69" r:id="rId141" display="https://terra812.ru/zimnij-assortiment/bahily-gamashi/gamashi-alpinist-bahily-fonariki-s-molniej-i-kryuchkom-gamashi-1"/>
    <hyperlink ref="C73" r:id="rId142" display="https://terra812.ru/zimnij-assortiment/bahily-gamashi/vysokie-bahily-fonariki-bez-molnii-gamashi"/>
    <hyperlink ref="C77" r:id="rId143" display="https://terra812.ru/zimnij-assortiment/snegostupy-skladnye-s-poperechnym-karkasom-montana"/>
    <hyperlink ref="C78" r:id="rId144" display="https://terra812.ru/turisticheskaya-odezhda/rukavicy/rukavicy-verhonki"/>
    <hyperlink ref="C79" r:id="rId145" display="https://terra812.ru/turisticheskaya-odezhda/rukavicy/varezhki-polar-fleece-r-r"/>
    <hyperlink ref="C82" r:id="rId146" display="https://terra812.ru/turisticheskaya-odezhda/noski/turisticheskie-noski-flisovye"/>
    <hyperlink ref="C84" r:id="rId147" display="https://terra812.ru/turisticheskaya-odezhda/golovnye-ubory-sharfy/dvuhslojnaya-dvuhstoronnyaya-s-zastezhkoj"/>
    <hyperlink ref="C83" r:id="rId148" display="https://terra812.ru/turisticheskaya-odezhda/golovnye-ubory-sharfy/poloska-nalobnaya-s-ushami-polar-fleece"/>
    <hyperlink ref="C91" r:id="rId149" display="https://terra812.ru/turisticheskaya-odezhda/golovnye-ubory-sharfy/shlem-maska-polar-fleece"/>
    <hyperlink ref="C95" r:id="rId150" display="https://terra812.ru/turisticheskaya-odezhda/golovnye-ubory-sharfy/sharf-polar-fleece"/>
    <hyperlink ref="C97" r:id="rId151" display="https://terra812.ru/ryukzaki/sportivnye-ryukzaki/Backpack-Terra-Runner-6L-Runner"/>
    <hyperlink ref="C99" r:id="rId152" display="https://terra812.ru/ryukzaki/gorodskie-ryukzaki/gorodskoj-ryukzak-kajlas-18l-dlya-noutbuka"/>
    <hyperlink ref="C100" r:id="rId153" display="https://terra812.ru/ryukzaki/gorodskie-ryukzaki/ryukzak-shkolnyj-klubnyj-20l"/>
    <hyperlink ref="C101" r:id="rId154" display="https://terra812.ru/ryukzaki/gorodskie-ryukzaki/City-backpack-TERRA-container-16-l"/>
    <hyperlink ref="C102" r:id="rId155" display="https://terra812.ru/ryukzaki/gorodskie-ryukzaki/Backpack-Terra-Compact-backpack-a-badger"/>
    <hyperlink ref="C104" r:id="rId156" display="https://terra812.ru/ryukzaki/gorodskie-ryukzaki/City-laptop-backpack-Terra-Online-30L"/>
    <hyperlink ref="C105" r:id="rId157" display="https://terra812.ru/ryukzaki/gorodskie-ryukzaki/City-backpack-Terra-Navigator-20L"/>
    <hyperlink ref="C106" r:id="rId158" display="https://terra812.ru/ryukzaki/gorodskie-ryukzaki/Backpack-hitch-Terra-Radius"/>
    <hyperlink ref="C107" r:id="rId159" display="https://terra812.ru/ryukzaki/gorodskie-ryukzaki/Backpack-Terra-Satellite"/>
    <hyperlink ref="C108" r:id="rId160" display="https://terra812.ru/ryukzaki/gorodskie-ryukzaki/Backpack-with-one-strap-Terra-Drop"/>
    <hyperlink ref="C109" r:id="rId161" display="https://terra812.ru/ryukzaki/gorodskie-ryukzaki/City-backpack-Terra-Chibis-25L"/>
    <hyperlink ref="C112" r:id="rId162" display="https://terra812.ru/spalnye-meshki/Compress-is-a-bag-of-TERRA-No-4"/>
    <hyperlink ref="C113" r:id="rId163" display="https://terra812.ru/spalnye-meshki/Compress-is-a-bag-of-TERRA-No-5"/>
    <hyperlink ref="C114" r:id="rId164" display="https://terra812.ru/spalnye-meshki/Compress-is-a-bag-of-TERRA-No-6"/>
    <hyperlink ref="C115" r:id="rId165" display="https://terra812.ru/spalnye-meshki/Pack-backpack-20L-TERRA"/>
    <hyperlink ref="C126" r:id="rId166" display="https://terra812.ru/turisticheskaya-posuda/kotly/chehol-dlya-kotla"/>
    <hyperlink ref="C124" r:id="rId167" display="https://terra812.ru/turisticheskaya-posuda/kotly/chehol-dlya-kotla-5-l"/>
    <hyperlink ref="C127" r:id="rId168" display="https://terra812.ru/turisticheskie-kovriki-i/chehol-na-kovrik-8-10-mm-1"/>
    <hyperlink ref="C128" r:id="rId169" display="https://terra812.ru/turisticheskie-kovriki-i/chehol-na-kovrik-terra-15-mm"/>
    <hyperlink ref="C130" r:id="rId170" display="https://terra812.ru/sumki-dorozhnye-turisticheskie/sportivnye-sumki-i-bauly/sumka-dorozhnaya-baul-pr-110l"/>
    <hyperlink ref="C133" r:id="rId171" display="https://terra812.ru/sumki-dorozhnye-turisticheskie/poyasnye-sumki/sumka-poyasnaya-a-race-1-s-chehlom-dlya-flyagi"/>
    <hyperlink ref="C134" r:id="rId172" display="https://terra812.ru/sumki-dorozhnye-turisticheskie/poyasnye-sumki/sumka-poyasnaya-a-race-2-s-chehlom-dlya-flyagi"/>
    <hyperlink ref="C135" r:id="rId173" display="https://terra812.ru/sumki-dorozhnye-turisticheskie/poyasnye-sumki/sumka-poyasnaya-a-race-nonstop-s-chehlom-dlya-flyagi"/>
    <hyperlink ref="C148" r:id="rId174" display="https://terra812.ru/sumki-dorozhnye-turisticheskie/koshelki-naveski-kontejnery/First-Aid-Kit-Terra"/>
    <hyperlink ref="C149" r:id="rId175" display="https://terra812.ru/sumki-dorozhnye-turisticheskie/koshelki-naveski-kontejnery/Terra-M-First-Aid-Kit"/>
    <hyperlink ref="C151" r:id="rId176" display="https://terra812.ru/veloaksessuary/veloryukzaki/The-backpack-on-the-trunk-of-Terra-Pegasus-50-b-ue-ye-ow"/>
    <hyperlink ref="C152" r:id="rId177" display="https://terra812.ru/veloaksessuary/veloryukzaki/The-backpack-pants-on-the-trunk-of-Terra-Pegasus-80-red-ye-ow"/>
    <hyperlink ref="C153" r:id="rId178" display="https://terra812.ru/ryukzaki/chehly-na-ryukzaki-i-veloryukzaki/Cover-for-the-backpack-pants-TERRA-50-l"/>
    <hyperlink ref="C154" r:id="rId179" display="https://terra812.ru/ryukzaki/chehly-na-ryukzaki-i-veloryukzaki/The-cover-on-the-backpack-the-TERRA-pants-70-90-l"/>
    <hyperlink ref="C155" r:id="rId180" display="https://terra812.ru/veloaksessuary/veloplanshety/Map-tablet"/>
    <hyperlink ref="C159" r:id="rId181" display="https://terra812.ru/veloaksessuary/velosumki-velochehly/The-cover-awning-for-bike-L-velachery-with-strap"/>
    <hyperlink ref="C158" r:id="rId182" display="https://terra812.ru/veloaksessuary/velosumki-velochehly/Case-tent-for-bike-XL-velachery-with-strap"/>
    <hyperlink ref="C171" r:id="rId183" display="https://terra812.ru/zimnij-assortiment/sanki-volokushi-sani-volokushi/sanki-volokushi-50-l-dvustoronnie"/>
    <hyperlink ref="C172" r:id="rId184" display="https://terra812.ru/zimnij-assortiment/sanki-volokushi-sani-volokushi/sanki-volokushi-70-l-dvustoronnie"/>
    <hyperlink ref="C173" r:id="rId185" display="https://terra812.ru/zimnij-assortiment/sanki-volokushi-sani-volokushi/sanki-volokushi"/>
    <hyperlink ref="C177" r:id="rId186" display="https://terra812.ru/zimnij-assortiment/chehly-dlya-lyzh-snoubordov-sumki-dlya-botinok-i-drugie-aksessuary/chehol-dlya-lyzh-terra-universalnyj"/>
    <hyperlink ref="C180" r:id="rId187" display="https://terra812.ru/zimnij-assortiment/chehly-dlya-lyzh-snoubordov-sumki-dlya-botinok-i-drugie-aksessuary/chehol-dlya-lyzh-lajt-terra"/>
    <hyperlink ref="C181" r:id="rId188" display="https://terra812.ru/zimnij-assortiment/chehly-dlya-lyzh-snoubordov-sumki-dlya-botinok-i-drugie-aksessuary/chehol-dlya-lyzh-lajt-terra"/>
    <hyperlink ref="C182" r:id="rId189" display="https://terra812.ru/zimnij-assortiment/chehly-dlya-lyzh-snoubordov-sumki-dlya-botinok-i-drugie-aksessuary/chehol-dlya-lyzh-lajt-terra"/>
    <hyperlink ref="C183" r:id="rId190" display="https://terra812.ru/zimnij-assortiment/chehly-dlya-lyzh-snoubordov-sumki-dlya-botinok-i-drugie-aksessuary/chehol-dlya-lyzh-lajt-terra"/>
    <hyperlink ref="C191" r:id="rId191" display="https://terra812.ru/zimnij-assortiment/chehly-dlya-lyzh-snoubordov-sumki-dlya-botinok-i-drugie-aksessuary/chehol-dlya-gornyh-lyzh-terra-lyubitel-160sm"/>
    <hyperlink ref="C192" r:id="rId192" display="https://terra812.ru/zimnij-assortiment/chehly-dlya-lyzh-snoubordov-sumki-dlya-botinok-i-drugie-aksessuary/chehol-kofr-dlya-gornyh-lyzh-drajv-150"/>
    <hyperlink ref="C193" r:id="rId193" display="https://terra812.ru/zimnij-assortiment/chehly-dlya-lyzh-snoubordov-sumki-dlya-botinok-i-drugie-aksessuary/chehol-kofr-dlya-gornyh-lyzh-drajv-160"/>
    <hyperlink ref="C194" r:id="rId194" display="https://terra812.ru/zimnij-assortiment/chehly-dlya-lyzh-snoubordov-sumki-dlya-botinok-i-drugie-aksessuary/chehol-kofr-dlya-gornyh-lyzh-drajv-170"/>
    <hyperlink ref="C195" r:id="rId195" display="https://terra812.ru/zimnij-assortiment/chehly-dlya-lyzh-snoubordov-sumki-dlya-botinok-i-drugie-aksessuary/chehol-kofr-dlya-gornyh-lyzh-drajv-180"/>
    <hyperlink ref="C205" r:id="rId196" display="https://terra812.ru/zimnij-assortiment/chehly-dlya-lyzh-snoubordov-sumki-dlya-botinok-i-drugie-aksessuary/gornolyzhnyj-chehol-kofr-fd-g-l-all-in-one-158sm-s-kolesami"/>
    <hyperlink ref="C206" r:id="rId197" display="https://terra812.ru/zimnij-assortiment/chehly-dlya-lyzh-snoubordov-sumki-dlya-botinok-i-drugie-aksessuary/gornolyzhnyj-chehol-kofr-fd-g-l-all-in-one-185sm-s-kolesami"/>
    <hyperlink ref="C207" r:id="rId198" display="https://terra812.ru/zimnij-assortiment/chehly-dlya-lyzh-snoubordov-sumki-dlya-botinok-i-drugie-aksessuary/sumka-dlya-gornolyzhnyh-botinok-lajt-terra"/>
    <hyperlink ref="C208" r:id="rId199" display="https://terra812.ru/zimnij-assortiment/chehly-dlya-lyzh-snoubordov-sumki-dlya-botinok-i-drugie-aksessuary/sumka-dlya-gornolyzhnyh-botinok-lajt-terra"/>
    <hyperlink ref="C211" r:id="rId200" display="https://terra812.ru/zimnij-assortiment/chehly-dlya-lyzh-snoubordov-sumki-dlya-botinok-i-drugie-aksessuary/svyazka-dlya-gornyh-lyzh-para"/>
    <hyperlink ref="C216" r:id="rId201" display="https://terra812.ru/trekingovye-palki/aksessuary-dlya-trekkingovye-palki-dlya-skandinavskoj-hodby/chehol-universalnyj-dlya-palok-rostovyh-dlya-skandinavskoj-hodby"/>
    <hyperlink ref="C217" r:id="rId202" display="https://terra812.ru/trekingovye-palki/aksessuary-dlya-trekkingovye-palki-dlya-skandinavskoj-hodby/chehol-radost-75-dlya-skladnyh-palok-dlya-skandinavskoj-hodby"/>
    <hyperlink ref="C218" r:id="rId203" display="https://terra812.ru/chehol-radost-90-dlya-skladnyh-palok-dlya-skandinavskoj-hodby"/>
    <hyperlink ref="C219" r:id="rId204" display="https://terra812.ru/trekingovye-palki/aksessuary-dlya-trekkingovye-palki-dlya-skandinavskoj-hodby/Case-Mango-70-cm-for-Scandinavian-sticks"/>
    <hyperlink ref="C220" r:id="rId205" display="https://terra812.ru/trekingovye-palki/aksessuary-dlya-trekkingovye-palki-dlya-skandinavskoj-hodby/Case-Mango-for-Scandinavian-sticks"/>
    <hyperlink ref="C221" r:id="rId206" display="https://terra812.ru/chehol-dlya-palok-chehol-mango-z-poles"/>
    <hyperlink ref="C222" r:id="rId207" display="https://terra812.ru/trekingovye-palki/aksessuary-dlya-trekkingovye-palki-dlya-skandinavskoj-hodby/chehol-marshrut-dlya-teleskopicheskih-palok"/>
    <hyperlink ref="C223" r:id="rId208" display="https://terra812.ru/trekingovye-palki/aksessuary-dlya-trekkingovye-palki-dlya-skandinavskoj-hodby/chehol-viking-s-klapanom-dlya-teleskopicheskih-palok"/>
    <hyperlink ref="C234" r:id="rId209" display="https://terra812.ru/prochee-turisticheskoe-snaryazhenie/tros-kostrovoj-2mm-nerzhaveyuschij-s-3-cepochkami-terra"/>
    <hyperlink ref="C235" r:id="rId210" display="https://terra812.ru/prochee-turisticheskoe-snaryazhenie/kostrovaya-setka-0-60-3m-s-chehlom"/>
    <hyperlink ref="C238" r:id="rId211" display="https://terra812.ru/veloaksessuary/velobagazhniki-i-prochie-aksessuary/remen-bagazhnyj-2-m-utility-strap"/>
    <hyperlink ref="C246" r:id="rId212" display="https://terra812.ru/turisticheskie-kovriki-i/Mat-bag-beach-Terra"/>
    <hyperlink ref="C242" r:id="rId213" display="https://terra812.ru/turisticheskie-kovriki-i/kovrik-turisticheskij-skladnoj-kovrik-garmoshka-8-slozhenij"/>
    <hyperlink ref="C253" r:id="rId214" display="https://terra812.ru/turisticheskie-kovriki-i/kovrik-turisticheskij-terra-1800h600h10-mm-seryj"/>
    <hyperlink ref="C258" r:id="rId215" display="https://terra812.ru/turisticheskie-kovriki-i/kovrik-turisticheskij-terra-1800h600h15-mm-seryj"/>
    <hyperlink ref="C259" r:id="rId216" display="https://terra812.ru/turisticheskie-kovriki-i/kovrik-turisticheskij-1800h750h15-mm-penka-seryj"/>
    <hyperlink ref="C260" r:id="rId217" display="https://terra812.ru/turisticheskie-kovriki-i/kovrik-turisticheskij-2000h750h15-mm-penka-seryj"/>
    <hyperlink ref="C261" r:id="rId218" display="https://terra812.ru/turisticheskie-kovriki-i/kovrik-turistskij-izhevsk-tourist-8-mm"/>
    <hyperlink ref="C262" r:id="rId219" display="https://terra812.ru/turisticheskie-kovriki-i/rezinka-na-kovrik-para"/>
    <hyperlink ref="C268" r:id="rId220" display="https://terra812.ru/turisticheskie-kovriki-i/sidenje-pennoe-terra-maksi-15-mm"/>
    <hyperlink ref="D165" r:id="rId221"/>
    <hyperlink ref="D110" r:id="rId222" display="Чибис 25 супер"/>
    <hyperlink ref="D204" r:id="rId223" display="Чехол-кофр Трансформер для г/лыж с колесами"/>
    <hyperlink ref="D203" r:id="rId224" display="Чехол-кофр Трансформер для г/лыж с колесами"/>
    <hyperlink ref="D202" r:id="rId225" display="Чехол-кофр Трансформер для г/лыж с колесами"/>
    <hyperlink ref="C202" r:id="rId226" display="https://terra812.ru/zimnij-assortiment/chehly-dlya-lyzh-snoubordov-sumki-dlya-botinok-i-drugie-aksessuary/kofr-chehol-na-kolesah-dlya-gornyh-lyzh-frirajda-snouborda-transformer-150-165"/>
    <hyperlink ref="C203" r:id="rId227" display="https://terra812.ru/zimnij-assortiment/chehly-dlya-lyzh-snoubordov-sumki-dlya-botinok-i-drugie-aksessuary/kofr-chehol-na-kolesah-dlya-gornyh-lyzh-frirajda-snouborda-transformer-165-180"/>
    <hyperlink ref="C204" r:id="rId228" display="https://terra812.ru/zimnij-assortiment/chehly-dlya-lyzh-snoubordov-sumki-dlya-botinok-i-drugie-aksessuary/kofr-chehol-na-kolesah-dlya-gornyh-lyzh-frirajda-snouborda-transformer-185-210"/>
    <hyperlink ref="D190" r:id="rId229" display="Чехол  для г/лыж &quot;Любитель&quot;"/>
    <hyperlink ref="C190" r:id="rId230" display="https://terra812.ru/zimnij-assortiment/chehly-dlya-lyzh-snoubordov-sumki-dlya-botinok-i-drugie-aksessuary/chehol-dlya-gornyh-lyzh-terra-lyubitel-160sm"/>
    <hyperlink ref="D188" r:id="rId231" display="Чехол  для г/лыж &quot;Любитель&quot;"/>
    <hyperlink ref="C188" r:id="rId232" display="https://terra812.ru/zimnij-assortiment/chehly-dlya-lyzh-snoubordov-sumki-dlya-botinok-i-drugie-aksessuary/chehol-dlya-gornyh-lyzh-terra-lyubitel-160sm"/>
    <hyperlink ref="D189" r:id="rId233" display="Чехол  для г/лыж &quot;Любитель&quot;"/>
    <hyperlink ref="C189" r:id="rId234" display="https://terra812.ru/zimnij-assortiment/chehly-dlya-lyzh-snoubordov-sumki-dlya-botinok-i-drugie-aksessuary/chehol-dlya-gornyh-lyzh-terra-lyubitel-160sm"/>
    <hyperlink ref="D25" r:id="rId235" display="Рельеф-50"/>
    <hyperlink ref="C25" r:id="rId236" display="https://terra812.ru/ryukzaki/turisticheskie-ryukzaki/Travel-backpack-50L-Terra-Terrain"/>
    <hyperlink ref="D26" r:id="rId237"/>
    <hyperlink ref="D278" r:id="rId238"/>
    <hyperlink ref="D277" r:id="rId239"/>
    <hyperlink ref="D279" r:id="rId240"/>
    <hyperlink ref="D280" r:id="rId241"/>
    <hyperlink ref="C278" r:id="rId242" display="https://terra812.ru/ryukzaki/chehly-na-ryukzaki-i-veloryukzaki/chehol-na-shlem-parashyutnyj"/>
    <hyperlink ref="C279" r:id="rId243" display="https://terra812.ru/prochee-turisticheskoe-snaryazhenie/poyas-dlya-gruzov"/>
    <hyperlink ref="D225" r:id="rId244"/>
    <hyperlink ref="C225" r:id="rId245" display="https://terra812.ru/spalnye-meshki/spalnyj-meshok-terra-expert"/>
    <hyperlink ref="D226" r:id="rId246"/>
    <hyperlink ref="D228" r:id="rId247"/>
    <hyperlink ref="D85" r:id="rId248"/>
    <hyperlink ref="C85" r:id="rId249" display="https://terra812.ru/turisticheskaya-odezhda/golovnye-ubory-sharfy/bandana-flisovaya-1"/>
    <hyperlink ref="D144" r:id="rId250" display="Кошелек нагрудный с сеткой (&quot;Сordura&quot;)"/>
    <hyperlink ref="C144" r:id="rId251" display="https://terra812.ru/sumki-dorozhnye-turisticheskie/koshelki-naveski-kontejnery/Chest-wallet-with-TERRA-mesh"/>
    <hyperlink ref="D66" r:id="rId252"/>
    <hyperlink ref="C66" r:id="rId253" display="https://terra812.ru/turisticheskaya-odezhda/dozhdeviki/poncho-tent-terra"/>
    <hyperlink ref="C226" r:id="rId254" display="https://terra812.ru/spalnye-meshki/spalnyj-meshok-terra-expert-m"/>
    <hyperlink ref="D67" r:id="rId255" display="Пончо-тент (плащ-палатка)"/>
    <hyperlink ref="D86" r:id="rId256"/>
    <hyperlink ref="D87" r:id="rId257"/>
    <hyperlink ref="D283" r:id="rId258" display="НМ одеяло фольгированное большое"/>
    <hyperlink ref="C283" r:id="rId259" display="https://terra812.ru/turisticheskaya-odezhda/prochee/termonakidka-nm-pokryvalo-folgirovannoe"/>
    <hyperlink ref="D284" r:id="rId260"/>
    <hyperlink ref="C284" r:id="rId261" display="https://terra812.ru/prochee-turisticheskoe-snaryazhenie/termonakidka-pokryvalo-spasatelnoe"/>
    <hyperlink ref="D285" r:id="rId262"/>
    <hyperlink ref="C285" r:id="rId263" display="https://terra812.ru/sportivnoe/kompasa/kompas-kzhs-tip-01-planshetnyj"/>
    <hyperlink ref="D292" r:id="rId264"/>
    <hyperlink ref="D295" r:id="rId265"/>
    <hyperlink ref="C295" r:id="rId266" display="https://terra812.ru/turisticheskie-palatki-i-tenty/dugi-kolyshki-remnabory/kolyshek-shpilka"/>
    <hyperlink ref="C292" r:id="rId267" display="https://terra812.ru/turisticheskie-palatki-i-tenty/dugi-kolyshki-remnabory/kolyshek-palatochnyj-ugolok-stal-pokrytie"/>
    <hyperlink ref="D10" r:id="rId268"/>
    <hyperlink ref="D61" r:id="rId269"/>
    <hyperlink ref="C169" r:id="rId270" display="https://terra812.ru/veloaksessuary/velosumki/Velosumka-Klest-7-black-on-the-trunk-of-Terra"/>
    <hyperlink ref="D167" r:id="rId271"/>
    <hyperlink ref="D168" r:id="rId272"/>
    <hyperlink ref="D24" r:id="rId273" display="Кондор-80 "/>
    <hyperlink ref="C24" r:id="rId274" display="https://terra812.ru/ryukzaki/turisticheskie-ryukzaki/Travel-backpack-Terra-Condor-80L"/>
    <hyperlink ref="C233" r:id="rId275" display="https://terra812.ru/sportivnoe/oborudovanie-dlya-orientirovaniya/volchatnik-200-m-nejlonovyj"/>
    <hyperlink ref="D236" r:id="rId276"/>
    <hyperlink ref="C236" r:id="rId277" display="https://terra812.ru/prochee-turisticheskoe-snaryazhenie/kostrovaya-setka-0-60-45m-s-chehlom"/>
    <hyperlink ref="D239" r:id="rId278"/>
    <hyperlink ref="D238" r:id="rId279"/>
    <hyperlink ref="D237" r:id="rId280"/>
    <hyperlink ref="D265" r:id="rId281"/>
    <hyperlink ref="C265" r:id="rId282" display="https://terra812.ru/turisticheskie-kovriki-i/sidenje-pennoe-terra-15mm-35h20"/>
    <hyperlink ref="D275" r:id="rId283"/>
    <hyperlink ref="D160" r:id="rId284" display="Чехол-тент для велосип. Симплекс"/>
    <hyperlink ref="D290" r:id="rId285" display="Набор колышков в чехле"/>
    <hyperlink ref="C290" r:id="rId286" display="https://terra812.ru/turisticheskie-palatki-i-tenty/dugi-kolyshki-remnabory/nabor-kolyshkov-6sht-v-chehle-st-pokr-terra"/>
    <hyperlink ref="C291" r:id="rId287" display="https://terra812.ru/turisticheskie-palatki-i-tenty/dugi-kolyshki-remnabory/chehol-dlya-kolyshkov"/>
    <hyperlink ref="D131" r:id="rId288"/>
    <hyperlink ref="C131" r:id="rId289" display="https://terra812.ru/sumki-dorozhnye-turisticheskie/sportivnye-sumki-i-bauly/sumka-baul-bolshoj-dzhiper"/>
    <hyperlink ref="D132" r:id="rId290" display="Сумка-ПЕНАЛ 72л 122х27х22см "/>
    <hyperlink ref="D196" r:id="rId291"/>
    <hyperlink ref="C196" r:id="rId292" display="https://terra812.ru/zimnij-assortiment/chehly-dlya-lyzh-snoubordov-sumki-dlya-botinok-i-drugie-aksessuary/chehol-kofr-dlya-gornyh-lyzh-drajv-190"/>
    <hyperlink ref="D215" r:id="rId293" display="Чехол Инструктор для палок складных"/>
    <hyperlink ref="C215" r:id="rId294" display="https://terra812.ru/sumki-dorozhnye-turisticheskie/sportivnye-sumki-i-bauly/sumka-baul-instruktor-70l-dlya-palok-dlya-skandinavskoj-hodby"/>
    <hyperlink ref="D214" r:id="rId295"/>
    <hyperlink ref="C143" r:id="rId296" display="https://terra812.ru/sumki-dorozhnye-turisticheskie/poyasnye-sumki/sumka-poyasnaya-legkaya"/>
    <hyperlink ref="D143" r:id="rId297"/>
    <hyperlink ref="D212" r:id="rId298"/>
    <hyperlink ref="C212" r:id="rId299" display="https://terra812.ru/zimnij-assortiment/chehly-dlya-lyzh-snoubordov-sumki-dlya-botinok-i-drugie-aksessuary/svyazki-manzhety-dlya-begovyh-lyzh-para"/>
    <hyperlink ref="D213" r:id="rId300"/>
    <hyperlink ref="D197" r:id="rId301" display="Чехол СноуДрайв 154 см (для сноуборда)"/>
    <hyperlink ref="D201" r:id="rId302"/>
    <hyperlink ref="D282" r:id="rId303"/>
    <hyperlink ref="C282" r:id="rId304" display="https://terra812.ru/prochee-turisticheskoe-snaryazhenie/pila-karmannaya-cepnaya"/>
    <hyperlink ref="D273" r:id="rId305"/>
    <hyperlink ref="D274" r:id="rId306"/>
    <hyperlink ref="C275" r:id="rId307" display="https://terra812.ru/turisticheskie-kovriki-i/sidushka-detskaya-logotip-fox"/>
    <hyperlink ref="C273" r:id="rId308" display="https://terra812.ru/turisticheskie-kovriki-i?product_id=67903&amp;limit=64"/>
    <hyperlink ref="D70" r:id="rId309" display="Тросик для гамаш Терра сменный 2мм нерж"/>
    <hyperlink ref="D116" r:id="rId310"/>
    <hyperlink ref="C116" r:id="rId311" display="https://terra812.ru/turisticheskaya-posuda/posuda-turisticheskaya/meshochek-universalnyj"/>
    <hyperlink ref="C58" r:id="rId312" display="https://terra812.ru/vodnoe-snaryazhenie/germoupakovki/germomeshok-v60-taffeta-pu-5000mm"/>
    <hyperlink ref="D58" r:id="rId313" display="Гермомешок V60л нейлон Терра"/>
    <hyperlink ref="D74" r:id="rId314"/>
    <hyperlink ref="C74" r:id="rId315" display="https://terra812.ru/zimnij-assortiment/bahily-gamashi/nepromokaemye-bahily-s-galoshami-terra"/>
    <hyperlink ref="C11" r:id="rId316" display="https://terra812.ru/ryukzaki/turisticheskie-ryukzaki/poyasnoj-remen-dlya-ryukzaka"/>
    <hyperlink ref="C10" r:id="rId317" display="https://terra812.ru/ryukzaki/turisticheskie-ryukzaki?product_id=68002"/>
    <hyperlink ref="D11" r:id="rId318"/>
    <hyperlink ref="C237" r:id="rId319" display="https://terra812.ru/vse-dlya-kempinga/trenoga-kostrovaia-1m-terra"/>
    <hyperlink ref="C228" r:id="rId320" display="https://terra812.ru/spalnye-meshki/spalnyj-meshok-terra-expert-1-m"/>
    <hyperlink ref="D56" r:id="rId321" display="Гермомешок V20л нейлон Терра"/>
    <hyperlink ref="C160" r:id="rId322" display="https://terra812.ru/Cover-for-folding-bike-Bicycle-bike-bag-SIMPLEX-20"/>
    <hyperlink ref="C161" r:id="rId323" display="https://terra812.ru/velochehly/Cover-for-folding-bike-Bicycle-bike-bag-SIMPLEX-24"/>
    <hyperlink ref="C162" r:id="rId324" display="https://terra812.ru/velochehly/Bicycle-bike-case-Velo-Travel-l-160-100-Terra"/>
    <hyperlink ref="C163" r:id="rId325" display="https://terra812.ru/velochehly/chehol-dlya-velosipeda-velochehol-velotravel-xl"/>
    <hyperlink ref="C164" r:id="rId326" location="19860-19860" display="https://terra812.ru/velochehly/chehol-dlya-velosipeda-velochehol-lotos-26 - 19860-19860"/>
    <hyperlink ref="C165" r:id="rId327" location="68772-68772" display="https://terra812.ru/velochehly/chehol-dlya-velosipeda-velochehol-lotos-29-siniy-vasilek-terra - 68772-68772"/>
    <hyperlink ref="C168" r:id="rId328" display="https://terra812.ru/veloaksessuary/velosumki/Velosumka-Klest-3-subframe-Terra"/>
    <hyperlink ref="C56" r:id="rId329" display="https://terra812.ru/vodnoe-snaryazhenie/germoupakovki/germomeshok-v20-taffeta-pu-5000mm"/>
    <hyperlink ref="D264" r:id="rId330" display="Сиденье пенное 15мм Терра"/>
    <hyperlink ref="C67" r:id="rId331" display="https://terra812.ru/turisticheskaya-odezhda/dozhdeviki/poncho-tent-na-rukzak-terra"/>
    <hyperlink ref="D269" r:id="rId332"/>
    <hyperlink ref="C252" r:id="rId333" display="https://terra812.ru/turisticheskie-kovriki-i/kovriki-rulon/kovrik-turisticheskij-terra-1800h500h10-mm-seryj"/>
    <hyperlink ref="C254" r:id="rId334" display="https://terra812.ru/turisticheskie-kovriki-i/kovrik-turisticheskij-terra-2000h600h10-mm-penka-seryj"/>
    <hyperlink ref="C71" r:id="rId335" location="69010-%D1%81%D0%B5%D1%80%D1%8B%D0%B9-xl" display="https://terra812.ru/zimnij-assortiment/bahily-gamashi/gamashi-rosa-xl-seryy-terra - 69010-%D1%81%D0%B5%D1%80%D1%8B%D0%B9-xl"/>
    <hyperlink ref="D72" r:id="rId336"/>
    <hyperlink ref="C70" r:id="rId337" display="https://terra812.ru/zimnij-assortiment/bahily-gamashi/trosik-dlia-gamash"/>
    <hyperlink ref="C269" r:id="rId338" display="https://terra812.ru/turisticheskie-kovriki-i/Sidushki/sidenje-pennoe-terra-12mm-plotnoe"/>
    <hyperlink ref="D14" r:id="rId339" display="Бэмби (переноска для детей)"/>
    <hyperlink ref="C14" r:id="rId340" display="https://terra812.ru/ryukzaki/turisticheskie-ryukzaki/The-kids-backpack-Terra-Bambi"/>
    <hyperlink ref="D15" r:id="rId341"/>
    <hyperlink ref="C15" r:id="rId342" display="https://terra812.ru/ryukzaki/turisticheskie-ryukzaki/rukzak-bembi-pro-terra"/>
    <hyperlink ref="D39" r:id="rId343"/>
    <hyperlink ref="D286" r:id="rId344"/>
    <hyperlink ref="C286" r:id="rId345" display="https://terra812.ru/sportivnoe/kompasa/Compass-KZHS-Type-II-03"/>
    <hyperlink ref="D32" r:id="rId346" display="Дачник 33N"/>
    <hyperlink ref="C32" r:id="rId347" display="https://terra812.ru/ryukzaki/turisticheskie-ryukzaki/Travel-backpack-Terra-Cottager-33L"/>
    <hyperlink ref="D200" r:id="rId348"/>
    <hyperlink ref="C200" r:id="rId349" display="https://terra812.ru/zimnij-assortiment/chehly-dlya-lyzh-snoubordov-sumki-dlya-botinok-i-drugie-aksessuary/chehol-dlia-snowborda-snowlight-160"/>
    <hyperlink ref="C201" r:id="rId350" display="https://terra812.ru/zimnij-assortiment/chehly-dlya-lyzh-snoubordov-sumki-dlya-botinok-i-drugie-aksessuary/chehol-dlia-snowborda-snowlight-170"/>
    <hyperlink ref="D300" r:id="rId351" display="Котел овальный (Боб) 2л нержавейка"/>
    <hyperlink ref="D301" r:id="rId352"/>
    <hyperlink ref="D302" r:id="rId353"/>
    <hyperlink ref="D303" r:id="rId354"/>
    <hyperlink ref="D304" r:id="rId355"/>
    <hyperlink ref="D305" r:id="rId356" display="Котел овальный (Боб) 7л нержавейка"/>
    <hyperlink ref="D306" r:id="rId357" display="Котел овальный (Боб) 8л нержавейка"/>
    <hyperlink ref="D307" r:id="rId358" display="Котел овальный (Боб) 9л нержавейка"/>
    <hyperlink ref="D308" r:id="rId359" display="Котел овальный (Боб) 10л нержавейка"/>
    <hyperlink ref="C300" r:id="rId360" display="https://terra812.ru/kotel-ovalnyj-bob-2l-nerzhavejka"/>
    <hyperlink ref="C301" r:id="rId361" display="https://terra812.ru/turisticheskaya-posuda/kotly/kotel-ovalnyj-bob-3l-nerzhavejka"/>
    <hyperlink ref="C302" r:id="rId362" display="https://terra812.ru/turisticheskaya-posuda/kotly/kotel-ovalnyj-bob-4l-nerzhavejka"/>
    <hyperlink ref="C303" r:id="rId363" display="https://terra812.ru/turisticheskaya-posuda/kotly/kotel-ovalnyj-bob-5l-nerzhavejka"/>
    <hyperlink ref="C304" r:id="rId364" display="https://terra812.ru/turisticheskaya-posuda/kotly/kotel-ovalnyj-bob-6l-nerzhavejka"/>
    <hyperlink ref="C305" r:id="rId365" display="https://terra812.ru/turisticheskaya-posuda/kotly/kotel-ovalnyj-bob-7l-nerzhavejka"/>
    <hyperlink ref="C307" r:id="rId366" display="https://terra812.ru/turisticheskaya-posuda/kotly/kotel-ovalnyj-bob-9l-nerzhavejka"/>
    <hyperlink ref="C306" r:id="rId367" display="https://terra812.ru/kotel-ovalnyj-bob-8l-nerzhavejka"/>
    <hyperlink ref="C308" r:id="rId368" display="https://terra812.ru/turisticheskaya-posuda/kotly/kotel-ovalnyj-bob-10l-nerzhavejka"/>
    <hyperlink ref="D43" r:id="rId369" display="Чехол от дождя на рюкзак 100л"/>
    <hyperlink ref="D48" r:id="rId370" display="Чехол от дождя на рюкзак 25-30л"/>
    <hyperlink ref="D71" r:id="rId371"/>
    <hyperlink ref="D293" r:id="rId372" display="Резинка для дуг палатки 3,5 мм 10 м"/>
    <hyperlink ref="D88" r:id="rId373"/>
    <hyperlink ref="C88" r:id="rId374" location="68466-68466" display="https://terra812.ru/Balaklava-snud-Terra - 68466-68466"/>
    <hyperlink ref="D60" r:id="rId375"/>
    <hyperlink ref="C86" r:id="rId376" display="https://terra812.ru/turisticheskaya-odezhda/buff-bandana-baf"/>
    <hyperlink ref="C87" r:id="rId377" display="https://terra812.ru/turisticheskaya-odezhda/buff-bandana-baf"/>
    <hyperlink ref="D59" r:id="rId378"/>
    <hyperlink ref="D296" r:id="rId379" display="Спички в/у охотничьи"/>
    <hyperlink ref="C296" r:id="rId380" display="https://terra812.ru/gazovye-gorelki-i-lampy-toplivo/aksessuary/spichki-vodovetroustojchivye-6-sht-s-terkoj-v-blistere-ksv-61"/>
    <hyperlink ref="D299" r:id="rId381"/>
    <hyperlink ref="D298" r:id="rId382"/>
    <hyperlink ref="C245" r:id="rId383" display="https://terra812.ru/turisticheskie-kovriki-i/kovrik-skladnoj-kovrik-garmoshka-9-slozhenij"/>
    <hyperlink ref="D245" r:id="rId384" display="Коврик - &quot;гармошка&quot; 9 слож нейлон 180х50 см"/>
    <hyperlink ref="D251" r:id="rId385"/>
    <hyperlink ref="D8" r:id="rId386" display="Йетти 90 супер"/>
    <hyperlink ref="C8" r:id="rId387" display="https://terra812.ru/ryukzaki/turisticheskie-ryukzaki/turisticheskij-ryukzak-jetti-90l-super"/>
    <hyperlink ref="D9" r:id="rId388"/>
    <hyperlink ref="C9" r:id="rId389" display="https://terra812.ru/ryukzaki/turisticheskie-ryukzaki/Tourist-backpack-Yetti-90l"/>
    <hyperlink ref="C310" r:id="rId390" display="https://terra812.ru/turisticheskaya-posuda/stolovye-pribory/lozhka-vilka-titan-turist-glyancevaya-ural"/>
    <hyperlink ref="C311" r:id="rId391" display="https://terra812.ru/turisticheskaya-posuda/stolovye-pribory/lozhka-vilka-titan-turist-anodirovannaya-ural"/>
    <hyperlink ref="C312" r:id="rId392" display="https://terra812.ru/turisticheskaya-posuda/stolovye-pribory/lozhka-vilka-titan-turist-matovaya-ural"/>
    <hyperlink ref="D311" r:id="rId393"/>
    <hyperlink ref="D312" r:id="rId394"/>
    <hyperlink ref="D310" r:id="rId395"/>
    <hyperlink ref="D136" r:id="rId396"/>
    <hyperlink ref="C54" r:id="rId397" display="https://terra812.ru/vodnoe-snaryazhenie/germoupakovki/germomeshok-v10-taffeta-pu-5000mm-krasnyy-terra"/>
    <hyperlink ref="C53" r:id="rId398" display="https://terra812.ru/vodnoe-snaryazhenie/germoupakovki/germomeshok-v5-taffeta-pu-5000mm-krasnyy-terra"/>
    <hyperlink ref="D53" r:id="rId399"/>
    <hyperlink ref="D54" r:id="rId400" display="Гермомешок V10л нейлон Терра"/>
    <hyperlink ref="D57" r:id="rId401" display="Гермомешок V40л нейлон Терра"/>
    <hyperlink ref="C57" r:id="rId402" location="70170-70170" display="https://terra812.ru/vodnoe-snaryazhenie/germoupakovki/germomeshok-v40-taffeta-pu-5000mm-krasnyy-terra - 70170-70170"/>
    <hyperlink ref="C313" r:id="rId403" display="https://terra812.ru/gazovye-gorelki-i-lampy-toplivo/gaz-goryuchee/razogrevatel-portativnyy-rp3t-komplekt-sledopyt"/>
    <hyperlink ref="D313" r:id="rId404"/>
    <hyperlink ref="D185" r:id="rId405" display="Чехол  для г/лыж &quot;Любитель&quot;"/>
    <hyperlink ref="C185" r:id="rId406" display="https://terra812.ru/zimnij-assortiment/chehly-dlya-lyzh-snoubordov-sumki-dlya-botinok-i-drugie-aksessuary/chehol-dlya-gornyh-lyzh-terra-lyubitel-160sm"/>
    <hyperlink ref="D186" r:id="rId407" display="Чехол  для г/лыж &quot;Любитель&quot;"/>
    <hyperlink ref="C186" r:id="rId408" display="https://terra812.ru/zimnij-assortiment/chehly-dlya-lyzh-snoubordov-sumki-dlya-botinok-i-drugie-aksessuary/chehol-dlya-gornyh-lyzh-terra-lyubitel-160sm"/>
    <hyperlink ref="D118" r:id="rId409" display="Мешочек 33х27см принт+сетка"/>
    <hyperlink ref="C119" r:id="rId410" display="https://terra812.ru/meshochek-iz-setki-universalnyj-24x22-sm"/>
    <hyperlink ref="D121" r:id="rId411"/>
    <hyperlink ref="D137" r:id="rId412"/>
    <hyperlink ref="C137" r:id="rId413" display="https://terra812.ru/sumki-dorozhnye-turisticheskie/poyasnye-sumki/sumka-poyasnaya-s-setkoj"/>
    <hyperlink ref="D138" r:id="rId414" display="Навеска на пояс рюкзака"/>
    <hyperlink ref="D75" r:id="rId415"/>
    <hyperlink ref="C75" r:id="rId416" location="68778-68778" display="https://terra812.ru/zimnij-assortiment/bahily-gamashi/bahily-s-galoshami-bez-molnii-membrana - 68778-68778"/>
    <hyperlink ref="D76" r:id="rId417"/>
    <hyperlink ref="D90" r:id="rId418"/>
    <hyperlink ref="C90" r:id="rId419" location="70325-%D1%87%D0%B5%D1%80%D0%BD%D1%8B%D0%B9-l" display="https://terra812.ru/turisticheskaya-odezhda/golovnye-ubory-sharfy/vorot-manishka-flis-r-l-chernyy-sharf-vorotnik-s-nagrudnikom-terra - 70325-%D1%87%D0%B5%D1%80%D0%BD%D1%8B%D0%B9-l"/>
    <hyperlink ref="C89" r:id="rId420" display="https://terra812.ru/turisticheskaya-odezhda/golovnye-ubory-sharfy/sharf-shapka-truba-s-zatyazhkoy-flisovaya-terra"/>
    <hyperlink ref="D89" r:id="rId421"/>
    <hyperlink ref="D270" r:id="rId422"/>
    <hyperlink ref="D267" r:id="rId423"/>
    <hyperlink ref="C76" r:id="rId424" location="70326-70326" display="https://terra812.ru/chehly-na-lyzhnye-botinki-terra-r-34-37-chuni-terra - 70326-70326"/>
    <hyperlink ref="D174" r:id="rId425"/>
    <hyperlink ref="C174" r:id="rId426" display="https://terra812.ru/zimnij-assortiment/sanki-volokushi-sani-volokushi/sistema-krepleniya-lyamki-s-poyasom"/>
    <hyperlink ref="D92" r:id="rId427"/>
    <hyperlink ref="C92" r:id="rId428" display="https://terra812.ru/turisticheskaya-odezhda/golovnye-ubory-sharfy/shapka-flisovaya"/>
    <hyperlink ref="D12" r:id="rId429" display="Кадет 70 "/>
    <hyperlink ref="C12" r:id="rId430" display="https://terra812.ru/ryukzaki/turisticheskie-ryukzaki/Travel-rucksack-Cadet-Terra-70-l-with-armor"/>
    <hyperlink ref="C13" r:id="rId431" display="https://terra812.ru/ryukzaki/turisticheskie-ryukzaki/70046-70046"/>
    <hyperlink ref="D142" r:id="rId432"/>
    <hyperlink ref="D141" r:id="rId433" display="Сумка поясная Лайт+К"/>
    <hyperlink ref="C93" r:id="rId434" location="70389-%D0%BA%D1%80%D0%B0%D1%81%D0%BD%D1%8B%D0%B9-56" display="https://terra812.ru/turisticheskaya-odezhda/golovnye-ubory-sharfy/shapka-flisovaya-reper-56-r-krasnaya-terra - 70389-%D0%BA%D1%80%D0%B0%D1%81%D0%BD%D1%8B%D0%B9-56"/>
    <hyperlink ref="C138" r:id="rId435" location="70121-70121" display="https://terra812.ru/sumki-dorozhnye-turisticheskie/koshelki-naveski-kontejnery/navesnoy-karman-na-poyas-terra - 70121-70121"/>
    <hyperlink ref="C141" r:id="rId436" display="https://terra812.ru/sumki-dorozhnye-turisticheskie/poyasnye-sumki/sumka-poyasnaya-layt-k-s-klapanom-seraya-terra"/>
    <hyperlink ref="D287" r:id="rId437"/>
    <hyperlink ref="C287" r:id="rId438" display="https://terra812.ru/sportivnoe/kompasa/Compas-Adrianova"/>
    <hyperlink ref="C289" r:id="rId439" display="https://terra812.ru/prochee-turisticheskoe-snaryazhenie/breloki/Kurvimetr-mehanicheskiy"/>
    <hyperlink ref="C59" r:id="rId440" display="https://terra812.ru/ryukzaki/turisticheskie-ryukzaki/stoika-dlya-rukzaka-laty"/>
    <hyperlink ref="C63" r:id="rId441" display="https://terra812.ru/Grudnaya-styzhka-terra"/>
    <hyperlink ref="C62" r:id="rId442" display="https://terra812.ru/ryukzaki/turisticheskie-ryukzaki/Ottyshka-universalnaya-terra"/>
    <hyperlink ref="C288" r:id="rId443" display="https://terra812.ru/prochee-turisticheskoe-snaryazhenie/breloki/svistok-dtw-dvuhchastotnyy-na-shnurke-en-iso-12402-8-terra"/>
    <hyperlink ref="D288" r:id="rId444"/>
    <hyperlink ref="C299" r:id="rId445" display="https://terra812.ru/flyaga-armeyskaya"/>
    <hyperlink ref="D103" r:id="rId446" display="Online 30, рюкзак для ноутбука "/>
    <hyperlink ref="C103" r:id="rId447" display="https://terra812.ru/ryukzaki/gorodskie-ryukzaki/City-laptop-backpack-Terra-Online-30L"/>
    <hyperlink ref="D94" r:id="rId448"/>
    <hyperlink ref="C94" r:id="rId449" display="https://terra812.ru/turisticheskaya-odezhda/golovnye-ubory-sharfy/sharf-polar-fleece"/>
    <hyperlink ref="C227" r:id="rId450" location="70528-70528" display="https://terra812.ru/spalnyy-meshok-kokon-ekspert-1-long-levyy-t-komforta-6-s-6-2-8-s-terra - 70528-70528"/>
    <hyperlink ref="D227" r:id="rId451"/>
    <hyperlink ref="D19" r:id="rId452" display="Кондор 120"/>
    <hyperlink ref="D21" r:id="rId453" display="Кондор 120-К (с доп. боковыми карманами)"/>
    <hyperlink ref="C21" r:id="rId454" display="https://terra812.ru/ryukzaki/turisticheskie-ryukzaki/Travel-backpack-Terra-Condor-120-l"/>
    <hyperlink ref="D20" r:id="rId455" display="Кондор 120-К (с доп. боковыми карманами)"/>
    <hyperlink ref="C20" r:id="rId456" display="https://terra812.ru/ryukzaki/turisticheskie-ryukzaki/Travel-backpack-Terra-Condor-120-l"/>
    <hyperlink ref="D18" r:id="rId457" display="Кондор 120"/>
    <hyperlink ref="D147" r:id="rId458"/>
    <hyperlink ref="C147" r:id="rId459" display="https://terra812.ru/sumki-dorozhnye-turisticheskie/koshelki-naveski-kontejnery/wallet-promo-print-TERRA"/>
    <hyperlink ref="D230" r:id="rId460" display="Вкладыш в спальный мешок"/>
    <hyperlink ref="C230" r:id="rId461" display="https://terra812.ru/spalnye-meshki/vkladysh-v-spalnyj-meshok"/>
    <hyperlink ref="D229" r:id="rId462"/>
    <hyperlink ref="C229" r:id="rId463" location="70834-70834" display="https://terra812.ru/vkladysh-v-spalnyy-meshok-kokon-mikrofibra-175h80-60-sm-terra - 70834-70834"/>
    <hyperlink ref="D40" r:id="rId464"/>
    <hyperlink ref="C40" r:id="rId465" display="https://terra812.ru/ryukzaki/turisticheskie-ryukzaki/Travel-backpack-Terra-Altai-80"/>
    <hyperlink ref="C243" r:id="rId466" display="https://terra812.ru/turisticheskie-kovriki-i/kovrik-skladnoj-kovrik-garmoshka-terra-9-slozhenij-x"/>
    <hyperlink ref="D244" r:id="rId467" display="Коврик - &quot;гармошка&quot; 9 слож нейлон 190х60 см"/>
    <hyperlink ref="C178" r:id="rId468" display="https://terra812.ru/zimnij-assortiment/chehly-dlya-lyzh-snoubordov-sumki-dlya-botinok-i-drugie-aksessuary/chehol-dlya-begovyh-lyzh-ekonom-terra-ekonom"/>
    <hyperlink ref="C50" r:id="rId469" location="146-146" display="https://terra812.ru/navesnoy-konteyner-na-ryukzak-7l-terra - 146-146"/>
    <hyperlink ref="D51" r:id="rId470"/>
    <hyperlink ref="C51" r:id="rId471" display="https://terra812.ru/sumki-dorozhnye-turisticheskie/koshelki-naveski-kontejnery/chehol-dlya-koshek-elbrus-4l"/>
    <hyperlink ref="D52" r:id="rId472" display="Контейнер навесной 4л для кошек Эльбрус"/>
    <hyperlink ref="C39" r:id="rId473" display="https://terra812.ru/ryukzaki/turisticheskie-ryukzaki/turisticheskiy-ryukzak-altay-60p-l-seryy-terra"/>
    <hyperlink ref="D309" r:id="rId474"/>
    <hyperlink ref="C309" r:id="rId475" display="https://terra812.ru/alpinists/alpinistskie-karabiny-zazhimy-blok-roliki-i-prochee-zhelezo/karabiny/karabin-stalnoj-ring-5t-trapeciya"/>
    <hyperlink ref="D145" r:id="rId476"/>
    <hyperlink ref="D146" r:id="rId477"/>
    <hyperlink ref="C43" r:id="rId478" display="https://terra812.ru/chehol-na-ryukzak-xxl-120-150l-krasnyy-terra"/>
    <hyperlink ref="C49" r:id="rId479" display="https://terra812.ru/chehol-na-ryukzak-xxs-15-20l-vasilek-terra"/>
    <hyperlink ref="C48" r:id="rId480" display="https://outdoor.spb.ru/index.php?catalog=&amp;id_product_full=1896&amp;id_group=124"/>
    <hyperlink ref="D117" r:id="rId481"/>
    <hyperlink ref="D140" r:id="rId482"/>
    <hyperlink ref="C140" r:id="rId483" display="https://terra812.ru/sumki-dorozhnye-turisticheskie/poyasnye-sumki/sumka-poyasnaya-lajt-k"/>
    <hyperlink ref="D272" r:id="rId484"/>
    <hyperlink ref="C166" r:id="rId485" display="https://terra812.ru/Velosumka-Crossbill-1-podranea-Terra"/>
    <hyperlink ref="C167" r:id="rId486" display="https://terra812.ru/veloaksessuary/velosumki/Velosumka-Klest-2-ser-subframe-Terra"/>
    <hyperlink ref="D231" r:id="rId487" display="Вкладыш флисовый в спальный мешок - одеяло"/>
    <hyperlink ref="C231" r:id="rId488" display="https://terra812.ru/spalnye-meshki/vkladysh-v-spalnyj-kok-meshok-terra-flis-k"/>
    <hyperlink ref="D232" r:id="rId489"/>
    <hyperlink ref="D157" r:id="rId490" display="Легендница на руку OneGo 8*14см детская с боковой загрузкой"/>
    <hyperlink ref="C157" r:id="rId491" display="https://terra812.ru/sportivnoe/oborudovanie-dlya-orientirovaniya/legendnica-na-ruku-onego-814sm"/>
    <hyperlink ref="C156" r:id="rId492" display="https://terra812.ru/sportivnoe/oborudovanie-dlya-orientirovaniya/legendnica-na-ruku-onego-820sm"/>
    <hyperlink ref="D125" r:id="rId493"/>
    <hyperlink ref="C125" r:id="rId494" display="https://terra812.ru/turisticheskaya-posuda/kotly/chehol-dlya-kotla"/>
    <hyperlink ref="C146" r:id="rId495"/>
    <hyperlink ref="D98" r:id="rId496"/>
    <hyperlink ref="C98" r:id="rId497" display="https://terra812.ru/ryukzak-gorodskoy-sekret-12-orange-terra"/>
    <hyperlink ref="C19" r:id="rId498" display="https://terra812.ru/ryukzaki/turisticheskie-ryukzaki/turisticheskiy-ryukzak-kondor-120-s-karmanom-na-fasade-kordura-kamulyazh-cifra-terra"/>
    <hyperlink ref="C18" r:id="rId499" display="https://terra812.ru/turisticheskiy-ryukzak-kondor-120-kord-s-karmanom-na-fasade-seryy-terra"/>
    <hyperlink ref="C26" r:id="rId500" display="https://terra812.ru/ryukzaki/turisticheskie-ryukzaki/turisticheskiy-ryukzak-relef-40l-terra"/>
    <hyperlink ref="C52" r:id="rId501" display="https://terra812.ru/sumki-dorozhnye-turisticheskie/koshelki-naveski-kontejnery/chehol-dlya-koshek-pvh-3l-terra"/>
    <hyperlink ref="C117" r:id="rId502" display="https://terra812.ru/turisticheskaya-posuda/posuda-turisticheskaya/meshochek-universalnyy-33h27sm-lisy-na-kayakah-terra"/>
    <hyperlink ref="D55" r:id="rId503"/>
  </hyperlinks>
  <printOptions horizontalCentered="1"/>
  <pageMargins left="0.23622047244094491" right="0.15748031496062992" top="0.23622047244094491" bottom="0.23622047244094491" header="0" footer="0"/>
  <pageSetup paperSize="9" scale="10" fitToHeight="14" orientation="portrait" r:id="rId504"/>
  <headerFooter alignWithMargins="0"/>
  <rowBreaks count="1" manualBreakCount="1">
    <brk id="149" max="16383" man="1"/>
  </rowBreaks>
  <drawing r:id="rId505"/>
  <legacyDrawing r:id="rId50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собственное производство с фото</vt:lpstr>
      <vt:lpstr>'собственное производство с фото'!Заголовки_для_печати</vt:lpstr>
    </vt:vector>
  </TitlesOfParts>
  <Company>TERRAGROUP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volodya</dc:creator>
  <cp:lastModifiedBy>User</cp:lastModifiedBy>
  <cp:lastPrinted>2024-05-20T15:01:38Z</cp:lastPrinted>
  <dcterms:created xsi:type="dcterms:W3CDTF">2000-09-18T15:49:03Z</dcterms:created>
  <dcterms:modified xsi:type="dcterms:W3CDTF">2024-08-06T15:56:25Z</dcterms:modified>
</cp:coreProperties>
</file>